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2.xml" ContentType="application/vnd.openxmlformats-officedocument.drawing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drawings/drawing3.xml" ContentType="application/vnd.openxmlformats-officedocument.drawing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drawings/drawing4.xml" ContentType="application/vnd.openxmlformats-officedocument.drawing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5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filterPrivacy="1" codeName="Questa_cartella_di_lavoro"/>
  <xr:revisionPtr revIDLastSave="0" documentId="8_{627937CB-D2AD-4558-AFFE-80AE60801F2F}" xr6:coauthVersionLast="47" xr6:coauthVersionMax="47" xr10:uidLastSave="{00000000-0000-0000-0000-000000000000}"/>
  <bookViews>
    <workbookView xWindow="-120" yWindow="-120" windowWidth="29040" windowHeight="15720" tabRatio="684" xr2:uid="{00000000-000D-0000-FFFF-FFFF00000000}"/>
  </bookViews>
  <sheets>
    <sheet name="Foglio1" sheetId="1" r:id="rId1"/>
    <sheet name="Foglio2" sheetId="2" r:id="rId2"/>
    <sheet name="Foglio3" sheetId="3" r:id="rId3"/>
    <sheet name="Foglio4" sheetId="4" r:id="rId4"/>
    <sheet name="Foglio5" sheetId="9" r:id="rId5"/>
    <sheet name="Foglio5bis" sheetId="5" r:id="rId6"/>
    <sheet name="Foglio6" sheetId="6" r:id="rId7"/>
    <sheet name="Foglio7" sheetId="7" r:id="rId8"/>
    <sheet name="Legenda" sheetId="8" r:id="rId9"/>
  </sheets>
  <externalReferences>
    <externalReference r:id="rId10"/>
  </externalReferences>
  <definedNames>
    <definedName name="_xlnm.Print_Area" localSheetId="6">Foglio6!$A$1:$U$52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45" i="5" l="1"/>
  <c r="G45" i="5"/>
  <c r="E45" i="5"/>
  <c r="C45" i="5"/>
  <c r="G42" i="5"/>
  <c r="D42" i="5"/>
  <c r="I39" i="5"/>
  <c r="G39" i="5"/>
  <c r="E39" i="5"/>
  <c r="C39" i="5"/>
  <c r="G36" i="5"/>
  <c r="D36" i="5"/>
  <c r="I33" i="5"/>
  <c r="G33" i="5"/>
  <c r="E33" i="5"/>
  <c r="C33" i="5"/>
  <c r="G30" i="5"/>
  <c r="D30" i="5"/>
  <c r="I27" i="5"/>
  <c r="G27" i="5"/>
  <c r="E27" i="5"/>
  <c r="C27" i="5"/>
  <c r="G24" i="5"/>
  <c r="D24" i="5"/>
  <c r="I21" i="5"/>
  <c r="G21" i="5"/>
  <c r="E21" i="5"/>
  <c r="C21" i="5"/>
  <c r="G18" i="5"/>
  <c r="D18" i="5"/>
  <c r="I15" i="5"/>
  <c r="G15" i="5"/>
  <c r="E15" i="5"/>
  <c r="C15" i="5"/>
  <c r="G12" i="5"/>
  <c r="D12" i="5"/>
  <c r="I9" i="5"/>
  <c r="G9" i="5"/>
  <c r="E9" i="5"/>
  <c r="C9" i="5"/>
  <c r="G6" i="5"/>
  <c r="D6" i="5"/>
  <c r="L45" i="9" a="1"/>
  <c r="L45" i="9" s="1"/>
  <c r="H21" i="9" a="1"/>
  <c r="H21" i="9" s="1"/>
  <c r="L33" i="9" a="1"/>
  <c r="L33" i="9" s="1"/>
  <c r="D33" i="9" a="1"/>
  <c r="D33" i="9" s="1"/>
  <c r="H15" i="9" a="1"/>
  <c r="H15" i="9" s="1"/>
  <c r="F9" i="9" a="1"/>
  <c r="F9" i="9" s="1"/>
  <c r="F33" i="9" a="1"/>
  <c r="F33" i="9" s="1"/>
  <c r="H9" i="9" a="1"/>
  <c r="H9" i="9" s="1"/>
  <c r="H27" i="9" a="1"/>
  <c r="H27" i="9" s="1"/>
  <c r="F45" i="9" a="1"/>
  <c r="F45" i="9" s="1"/>
  <c r="H33" i="9" a="1"/>
  <c r="H33" i="9" s="1"/>
  <c r="D45" i="9" a="1"/>
  <c r="D45" i="9" s="1"/>
  <c r="L15" i="9" a="1"/>
  <c r="L15" i="9" s="1"/>
  <c r="D27" i="9" a="1"/>
  <c r="D27" i="9" s="1"/>
  <c r="L27" i="9" a="1"/>
  <c r="L27" i="9" s="1"/>
  <c r="L9" i="9" a="1"/>
  <c r="L9" i="9" s="1"/>
  <c r="D9" i="9" a="1"/>
  <c r="D9" i="9" s="1"/>
  <c r="H45" i="9" a="1"/>
  <c r="H45" i="9" s="1"/>
  <c r="D21" i="9" a="1"/>
  <c r="D21" i="9" s="1"/>
  <c r="L21" i="9" a="1"/>
  <c r="L21" i="9" s="1"/>
  <c r="D15" i="9" a="1"/>
  <c r="D15" i="9" s="1"/>
  <c r="H39" i="9" a="1"/>
  <c r="H39" i="9" s="1"/>
  <c r="D39" i="9" a="1"/>
  <c r="D39" i="9" s="1"/>
  <c r="F39" i="9" a="1"/>
  <c r="F39" i="9" s="1"/>
  <c r="F21" i="9" a="1"/>
  <c r="F21" i="9" s="1"/>
  <c r="L39" i="9" a="1"/>
  <c r="L39" i="9" s="1"/>
  <c r="F27" i="9" a="1"/>
  <c r="F27" i="9" s="1"/>
  <c r="F15" i="9" a="1"/>
  <c r="F15" i="9" s="1"/>
  <c r="L46" i="6" l="1"/>
  <c r="P47" i="5"/>
  <c r="P47" i="9"/>
  <c r="K52" i="4"/>
  <c r="B41" i="5" l="1"/>
  <c r="B35" i="5"/>
  <c r="B29" i="5"/>
  <c r="B23" i="5"/>
  <c r="B17" i="5"/>
  <c r="B11" i="5"/>
  <c r="B5" i="5"/>
  <c r="B41" i="9" l="1"/>
  <c r="B35" i="9"/>
  <c r="B29" i="9"/>
  <c r="B23" i="9"/>
  <c r="B17" i="9"/>
  <c r="B11" i="9"/>
  <c r="B5" i="9"/>
  <c r="I53" i="7" l="1"/>
  <c r="H52" i="6"/>
  <c r="L54" i="5"/>
  <c r="L54" i="9"/>
  <c r="I59" i="4"/>
  <c r="D47" i="3"/>
  <c r="H54" i="2"/>
  <c r="K4" i="2" l="1"/>
  <c r="P51" i="9" l="1"/>
  <c r="N51" i="9"/>
  <c r="B47" i="9"/>
  <c r="V2" i="9"/>
  <c r="D2" i="9"/>
  <c r="E31" i="1" l="1"/>
  <c r="E2" i="7" l="1"/>
  <c r="Q2" i="7"/>
  <c r="D2" i="6"/>
  <c r="D2" i="5"/>
  <c r="V2" i="5"/>
  <c r="E2" i="4"/>
  <c r="M2" i="4"/>
  <c r="C4" i="3"/>
  <c r="H4" i="3"/>
  <c r="D31" i="1"/>
  <c r="C4" i="2" l="1"/>
  <c r="F31" i="1"/>
  <c r="J4" i="2" l="1"/>
  <c r="J50" i="7" l="1"/>
  <c r="B46" i="7"/>
  <c r="B46" i="6"/>
  <c r="B47" i="5"/>
  <c r="B52" i="4"/>
  <c r="B39" i="3"/>
  <c r="G43" i="3" l="1"/>
  <c r="H39" i="3"/>
  <c r="G42" i="3"/>
  <c r="G41" i="3"/>
  <c r="G40" i="3"/>
  <c r="J46" i="7" l="1"/>
  <c r="K50" i="6"/>
  <c r="J50" i="6"/>
  <c r="I50" i="6"/>
  <c r="H50" i="6"/>
  <c r="P51" i="5"/>
  <c r="N51" i="5"/>
  <c r="J56" i="4"/>
  <c r="G41" i="4"/>
  <c r="G26" i="4"/>
  <c r="G11" i="4"/>
  <c r="E18" i="2"/>
</calcChain>
</file>

<file path=xl/sharedStrings.xml><?xml version="1.0" encoding="utf-8"?>
<sst xmlns="http://schemas.openxmlformats.org/spreadsheetml/2006/main" count="1053" uniqueCount="649">
  <si>
    <t>Data</t>
  </si>
  <si>
    <t>A: Ministero degli Affari Esteri e della Cooperazione Internazionale</t>
  </si>
  <si>
    <t>Autorità nazionale - U.A.M.A.</t>
  </si>
  <si>
    <t>Divisione Trattative Contrattuali</t>
  </si>
  <si>
    <t>Piazzale della Farnesina, 1</t>
  </si>
  <si>
    <t>00194 - ROMA</t>
  </si>
  <si>
    <t>uama.mae@cert.esteri.it</t>
  </si>
  <si>
    <t>Ministero della Difesa</t>
  </si>
  <si>
    <t>Stato Maggiore della Difesa</t>
  </si>
  <si>
    <t>II Reparto - RIS - M.A.T.</t>
  </si>
  <si>
    <t>Via Lepanto, 5 - 00192 ROMA</t>
  </si>
  <si>
    <t>Legge 185/90 e succ. mod. - Comunicazione di inizio Trattative Contrattuali - 9.2</t>
  </si>
  <si>
    <t>Legge 185/90 e succ. mod. - Comunicazione di inizio Trattative Contrattuali - 9.4</t>
  </si>
  <si>
    <t>Legge 185/90 e succ. mod. - Comunicazione di inizio Trattative Contrattuali - 9.5</t>
  </si>
  <si>
    <t>Legge 185/90 e succ. mod. - Comunicazione di inizio Trattative Contrattuali - 2.6</t>
  </si>
  <si>
    <t>Legge 185/90 e succ. mod. - Comunicazione di inizio Trattative Contrattuali - Intermediazione</t>
  </si>
  <si>
    <t>Legge 185/90 e succ. mod. - Richiesta di Variazione Trattative Contrattuali</t>
  </si>
  <si>
    <t>Legge 185/90 e succ. mod. - Precisazione relativa a Trattativa Contrattuale</t>
  </si>
  <si>
    <t>Legge 185/90 e succ. mod. - Richiesta di Autorizzazione alla cessione di informazioni e materiale classificati (Deroga DIS ambito Unione Europea)</t>
  </si>
  <si>
    <t>Articolo 9 comma 2</t>
  </si>
  <si>
    <t>Articolo 9 comma 4</t>
  </si>
  <si>
    <t xml:space="preserve">Articolo 9 comma 5 </t>
  </si>
  <si>
    <t xml:space="preserve">Articolo2 comma 6 </t>
  </si>
  <si>
    <t>del</t>
  </si>
  <si>
    <t>Intermediazione</t>
  </si>
  <si>
    <t>9 comma 2</t>
  </si>
  <si>
    <t>9 comma 4</t>
  </si>
  <si>
    <t>Variazione della TTCC</t>
  </si>
  <si>
    <t>prot. n.</t>
  </si>
  <si>
    <t>Precisazione della TTCC</t>
  </si>
  <si>
    <t>Rinnovo della TTCC</t>
  </si>
  <si>
    <t>Cessione delle informazioni e materiale classificato (ambito Unione europea)</t>
  </si>
  <si>
    <t>Tipo di operazione oggetto della richiesta</t>
  </si>
  <si>
    <t>ESPORTAZIONE</t>
  </si>
  <si>
    <t>IMPORTAZIONE</t>
  </si>
  <si>
    <t>DEFINITIVA</t>
  </si>
  <si>
    <t>TEMPORANEA</t>
  </si>
  <si>
    <t>PRESTAZIONE DI SERVIZIO</t>
  </si>
  <si>
    <t>CONTRAENTE:</t>
  </si>
  <si>
    <t>e, per conoscenza (vedasi indirizzi Enti in allegato)</t>
  </si>
  <si>
    <t>Luogo</t>
  </si>
  <si>
    <t>Prot. :</t>
  </si>
  <si>
    <t>Seguito:</t>
  </si>
  <si>
    <t>Rif.:</t>
  </si>
  <si>
    <t>Paese</t>
  </si>
  <si>
    <t>Ragione sociale/Denominazione</t>
  </si>
  <si>
    <t>(CONTRAENTE)</t>
  </si>
  <si>
    <t>Città</t>
  </si>
  <si>
    <t>CAP</t>
  </si>
  <si>
    <t>Indirizzo</t>
  </si>
  <si>
    <t>Società privata autorizzata</t>
  </si>
  <si>
    <t>INDICARE UNA SOLA OPZIONE</t>
  </si>
  <si>
    <t>IN QUESTO RIQUADRO VA INDICATA LA SOCIETA'/ENTE CON CUI SI STIPULA UL CONTRATTO/ORDINE</t>
  </si>
  <si>
    <t xml:space="preserve">del Paese destinatario/di provenienza della fornitura per l'eventuale movimentazione del materiale </t>
  </si>
  <si>
    <t>elencato nel foglio in Allegato 1.</t>
  </si>
  <si>
    <t xml:space="preserve">Per la parte di specifico interesse di codesti Dicasteri si invia in Allegato 2 il modulo compilato </t>
  </si>
  <si>
    <t>in ogni sua voce contenete informazioni generali sulla pratica.</t>
  </si>
  <si>
    <t>Referente</t>
  </si>
  <si>
    <t>Cognome</t>
  </si>
  <si>
    <t>Nome</t>
  </si>
  <si>
    <t>Numero di telefono</t>
  </si>
  <si>
    <t>Email del referente (non PEC)</t>
  </si>
  <si>
    <t>Società Governativa</t>
  </si>
  <si>
    <t>Email  PEC della società</t>
  </si>
  <si>
    <t>Timbro,data e firma del legale Rappresentante</t>
  </si>
  <si>
    <t>ELEMENTI PRINCIPALI / ELENCO MATERIALI</t>
  </si>
  <si>
    <t>Allegato 1</t>
  </si>
  <si>
    <t>Soggetti dell'operazione</t>
  </si>
  <si>
    <t>MOD/Ente governativo</t>
  </si>
  <si>
    <t>Società governativa</t>
  </si>
  <si>
    <t>TRAMITE:</t>
  </si>
  <si>
    <t>Commerciale</t>
  </si>
  <si>
    <t>Industrale</t>
  </si>
  <si>
    <t>UTILIZZATORE FINALE:</t>
  </si>
  <si>
    <t>tipo materiale</t>
  </si>
  <si>
    <t>Classifica</t>
  </si>
  <si>
    <t>Cat.</t>
  </si>
  <si>
    <t>Gr.</t>
  </si>
  <si>
    <t>Sot.</t>
  </si>
  <si>
    <t>codice RNI</t>
  </si>
  <si>
    <t>q.tà</t>
  </si>
  <si>
    <t>voce doganale</t>
  </si>
  <si>
    <t>TARIC</t>
  </si>
  <si>
    <t>Legge 185/90 e succ. mod. - Richiesta di Rinnovo Trattativa Contrattuale</t>
  </si>
  <si>
    <t>ELEMENTI GENERALI CONCERNENTI L'OPERAZIONE CHE SI INTENDE EFFETTUARE</t>
  </si>
  <si>
    <t>Allegato 2</t>
  </si>
  <si>
    <t>Impresa Italiana in qualità di:</t>
  </si>
  <si>
    <t>PRODUTTORE</t>
  </si>
  <si>
    <t>ACQUIRENTE</t>
  </si>
  <si>
    <t>FORNITORE</t>
  </si>
  <si>
    <t>ALTRO (specificare)</t>
  </si>
  <si>
    <t>Informazioni relative al contratto/ordine</t>
  </si>
  <si>
    <t>Ammontare del presunto contratto:</t>
  </si>
  <si>
    <t>con regolamento finanziario</t>
  </si>
  <si>
    <t>Importo</t>
  </si>
  <si>
    <t>Valuta</t>
  </si>
  <si>
    <t>EUR</t>
  </si>
  <si>
    <t>GBP</t>
  </si>
  <si>
    <t>USD</t>
  </si>
  <si>
    <t>AUD</t>
  </si>
  <si>
    <t>CAD</t>
  </si>
  <si>
    <t>TWD</t>
  </si>
  <si>
    <t>SGD</t>
  </si>
  <si>
    <t>SEK</t>
  </si>
  <si>
    <t>THB</t>
  </si>
  <si>
    <t>JPY</t>
  </si>
  <si>
    <t>KRW</t>
  </si>
  <si>
    <t>AED</t>
  </si>
  <si>
    <t>SAR</t>
  </si>
  <si>
    <t>PLN</t>
  </si>
  <si>
    <t>RON</t>
  </si>
  <si>
    <t>CHF</t>
  </si>
  <si>
    <t>NOK</t>
  </si>
  <si>
    <t>DKK</t>
  </si>
  <si>
    <t>HUF</t>
  </si>
  <si>
    <t>TRY</t>
  </si>
  <si>
    <t>INR</t>
  </si>
  <si>
    <t>KWD</t>
  </si>
  <si>
    <t>MYR</t>
  </si>
  <si>
    <t>NZD</t>
  </si>
  <si>
    <t>OMR</t>
  </si>
  <si>
    <t>PHP</t>
  </si>
  <si>
    <t>ZAR</t>
  </si>
  <si>
    <t>Importo di acquisto</t>
  </si>
  <si>
    <t>Importo di vendita</t>
  </si>
  <si>
    <t>Elementi supplementari</t>
  </si>
  <si>
    <t>Materiale in corso di iscrizione al SERNI</t>
  </si>
  <si>
    <t>Royalties a favore dell'A.D.</t>
  </si>
  <si>
    <t>Destinatari di compensi di intermediazione</t>
  </si>
  <si>
    <t>Partecipazione Bando di gara - Data scadenza</t>
  </si>
  <si>
    <t>Proprietà intellettuale</t>
  </si>
  <si>
    <t>Presenza di materiale CLASSIFICATO</t>
  </si>
  <si>
    <t>Presenza di Off Set</t>
  </si>
  <si>
    <t>Presenza di IFF</t>
  </si>
  <si>
    <t>E' prevista notifica per Golden Power?</t>
  </si>
  <si>
    <t>NO</t>
  </si>
  <si>
    <t>SI</t>
  </si>
  <si>
    <t>già fatta</t>
  </si>
  <si>
    <t>da fare</t>
  </si>
  <si>
    <t>Descrizione sintetica dell'operazione</t>
  </si>
  <si>
    <t>Elementi aggiuntivi, chiarificatori in merito agli aspetti della trattativa</t>
  </si>
  <si>
    <t>Per le VARIAZIONI / PRECISAZIONI indicare cosa cambia della richiesta originaria</t>
  </si>
  <si>
    <t>ELENCO INDIRIZZI ALLEGATO</t>
  </si>
  <si>
    <t>Ministero della Difesa - Segretariato Generale della Difesa e Direzione Nazionale degli Armamenti  - II Reparto</t>
  </si>
  <si>
    <t>sgd@postacert.difesa.it</t>
  </si>
  <si>
    <t>Stato Maggiore dell'Esercito - IV Reparto</t>
  </si>
  <si>
    <t>statesercito@postacert.difesa.it</t>
  </si>
  <si>
    <t>Stato Maggiore della Marina - III Reparto</t>
  </si>
  <si>
    <t>maristat@postacert.difesa.it</t>
  </si>
  <si>
    <t>Stato Maggiore dell'Aeronautica - IV Reparto</t>
  </si>
  <si>
    <t>stataereo@postacert.difesa.it</t>
  </si>
  <si>
    <t>Agenzia Informazioni e Sicurezza Esterna - AISE</t>
  </si>
  <si>
    <t>ttct@sutor.it</t>
  </si>
  <si>
    <t>LEGENDA</t>
  </si>
  <si>
    <t>AFGANISTAN</t>
  </si>
  <si>
    <t>ALBANIA</t>
  </si>
  <si>
    <t>ALGERIA</t>
  </si>
  <si>
    <t>ANDORRA</t>
  </si>
  <si>
    <t>ANGOLA</t>
  </si>
  <si>
    <t>ANTIGUA E BARBUDA</t>
  </si>
  <si>
    <t>ANTILLE OLANDESI</t>
  </si>
  <si>
    <t>ARABIA SAUDITA</t>
  </si>
  <si>
    <t>AF</t>
  </si>
  <si>
    <t>AL</t>
  </si>
  <si>
    <t>AN</t>
  </si>
  <si>
    <t>AR</t>
  </si>
  <si>
    <t>DZ</t>
  </si>
  <si>
    <t>AD</t>
  </si>
  <si>
    <t>AO</t>
  </si>
  <si>
    <t>AG</t>
  </si>
  <si>
    <t>SA</t>
  </si>
  <si>
    <t>ARGENTINA</t>
  </si>
  <si>
    <t>ARMENIA</t>
  </si>
  <si>
    <t>AUSTRALIA</t>
  </si>
  <si>
    <t>AUSTRIA</t>
  </si>
  <si>
    <t>AZERBAIJAN</t>
  </si>
  <si>
    <t>BAHAMA</t>
  </si>
  <si>
    <t>BAHREIN</t>
  </si>
  <si>
    <t>BANGLADESH</t>
  </si>
  <si>
    <t>AU</t>
  </si>
  <si>
    <t>AZ</t>
  </si>
  <si>
    <t>BA</t>
  </si>
  <si>
    <t>AM</t>
  </si>
  <si>
    <t>AT</t>
  </si>
  <si>
    <t>BS</t>
  </si>
  <si>
    <t>BH</t>
  </si>
  <si>
    <t>BD</t>
  </si>
  <si>
    <t>BARBADOS</t>
  </si>
  <si>
    <t>BELGIO</t>
  </si>
  <si>
    <t>BELIZE</t>
  </si>
  <si>
    <t>BENIN</t>
  </si>
  <si>
    <t>BHUTAN</t>
  </si>
  <si>
    <t>BIELORUSSIA</t>
  </si>
  <si>
    <t>BOLIVIA</t>
  </si>
  <si>
    <t>BOSNIA-ERZEGOVINA</t>
  </si>
  <si>
    <t>BOTSWANA</t>
  </si>
  <si>
    <t>BRASILE</t>
  </si>
  <si>
    <t>BRUNEI</t>
  </si>
  <si>
    <t>BULGARIA</t>
  </si>
  <si>
    <t>BURKINA FASO</t>
  </si>
  <si>
    <t>BURUNDI</t>
  </si>
  <si>
    <t>CAMBOGIA</t>
  </si>
  <si>
    <t>CAMERUN</t>
  </si>
  <si>
    <t>CANADA</t>
  </si>
  <si>
    <t>CIAD</t>
  </si>
  <si>
    <t>CILE</t>
  </si>
  <si>
    <t>CINA</t>
  </si>
  <si>
    <t>CIPRO</t>
  </si>
  <si>
    <t>CITTA' DEL VATICANO</t>
  </si>
  <si>
    <t>COLOMBIA</t>
  </si>
  <si>
    <t>CONGO</t>
  </si>
  <si>
    <t>CONGO (REP. DEM. EX ZAIRE)</t>
  </si>
  <si>
    <t>COREA DEL NORD</t>
  </si>
  <si>
    <t>COREA DEL SUD</t>
  </si>
  <si>
    <t>COSTA D'AVORIO</t>
  </si>
  <si>
    <t>COSTARICA</t>
  </si>
  <si>
    <t>CROAZIA</t>
  </si>
  <si>
    <t>CUBA</t>
  </si>
  <si>
    <t>DANIMARCA</t>
  </si>
  <si>
    <t>ECUADOR</t>
  </si>
  <si>
    <t>EGITTO</t>
  </si>
  <si>
    <t>EL SALVADOR</t>
  </si>
  <si>
    <t>EMIRATI ARABI UNITI</t>
  </si>
  <si>
    <t>ERITREA</t>
  </si>
  <si>
    <t>ESTONIA</t>
  </si>
  <si>
    <t>ETIOPIA</t>
  </si>
  <si>
    <t>FILIPPINE</t>
  </si>
  <si>
    <t>FINLANDIA</t>
  </si>
  <si>
    <t>FRANCIA</t>
  </si>
  <si>
    <t>GABON</t>
  </si>
  <si>
    <t>GAMBIA</t>
  </si>
  <si>
    <t>GEORGIA</t>
  </si>
  <si>
    <t>GERMANIA</t>
  </si>
  <si>
    <t>GHANA</t>
  </si>
  <si>
    <t>GIAMAICA</t>
  </si>
  <si>
    <t>GIAPPONE</t>
  </si>
  <si>
    <t>GIBUTI</t>
  </si>
  <si>
    <t>GIORDANIA</t>
  </si>
  <si>
    <t>GRECIA</t>
  </si>
  <si>
    <t>GRENADA</t>
  </si>
  <si>
    <t>GUATEMALA</t>
  </si>
  <si>
    <t>GUINEA (CAPITALE CONAKRY)</t>
  </si>
  <si>
    <t>GUINEA BISSAU</t>
  </si>
  <si>
    <t>GUINEA EQUATORIALE</t>
  </si>
  <si>
    <t>GUYANA</t>
  </si>
  <si>
    <t>HAITI</t>
  </si>
  <si>
    <t>HONDURAS</t>
  </si>
  <si>
    <t>HONG KONG</t>
  </si>
  <si>
    <t>INDIA</t>
  </si>
  <si>
    <t>INDONESIA</t>
  </si>
  <si>
    <t>IRAN</t>
  </si>
  <si>
    <t>IRAQ</t>
  </si>
  <si>
    <t>IRLANDA</t>
  </si>
  <si>
    <t>ISLANDA</t>
  </si>
  <si>
    <t>ISRAELE</t>
  </si>
  <si>
    <t>ITALIA</t>
  </si>
  <si>
    <t>KAZAKISTAN</t>
  </si>
  <si>
    <t>KENYA</t>
  </si>
  <si>
    <t>KIRGHIZISTAN</t>
  </si>
  <si>
    <t>KOSOVO</t>
  </si>
  <si>
    <t>KUWAIT</t>
  </si>
  <si>
    <t>LAOS</t>
  </si>
  <si>
    <t>LESOTHO</t>
  </si>
  <si>
    <t>LETTONIA</t>
  </si>
  <si>
    <t>LIBANO</t>
  </si>
  <si>
    <t>LIBERIA</t>
  </si>
  <si>
    <t>LIBIA</t>
  </si>
  <si>
    <t>LIECHTENSTEIN</t>
  </si>
  <si>
    <t>LITUANIA</t>
  </si>
  <si>
    <t>LUSSEMBURGO</t>
  </si>
  <si>
    <t>MACEDONIA (REP. EX JUGOSLAVIA)</t>
  </si>
  <si>
    <t>MADAGASCAR</t>
  </si>
  <si>
    <t>MALAWI</t>
  </si>
  <si>
    <t>MALAYSIA</t>
  </si>
  <si>
    <t>MALDIVE</t>
  </si>
  <si>
    <t>MALI</t>
  </si>
  <si>
    <t>MALTA</t>
  </si>
  <si>
    <t>MAROCCO</t>
  </si>
  <si>
    <t>MAURITANIA</t>
  </si>
  <si>
    <t>MAURITIUS</t>
  </si>
  <si>
    <t>MESSICO</t>
  </si>
  <si>
    <t>MOLDAVIA</t>
  </si>
  <si>
    <t>MOZAMBICO</t>
  </si>
  <si>
    <t>NAMIBIA</t>
  </si>
  <si>
    <t>NEPAL</t>
  </si>
  <si>
    <t>NICARAGUA</t>
  </si>
  <si>
    <t>NIGER</t>
  </si>
  <si>
    <t>NIGERIA</t>
  </si>
  <si>
    <t>NORVEGIA</t>
  </si>
  <si>
    <t>NUOVA CALEDONIA</t>
  </si>
  <si>
    <t>NUOVA ZELANDA</t>
  </si>
  <si>
    <t>OMAN</t>
  </si>
  <si>
    <t>PAESI BASSI</t>
  </si>
  <si>
    <t>PAKISTAN</t>
  </si>
  <si>
    <t>PALESTINA</t>
  </si>
  <si>
    <t>PANAMA</t>
  </si>
  <si>
    <t>PAPUA NUOVA GUINEA - PAPUASIA</t>
  </si>
  <si>
    <t>PARAGUAY</t>
  </si>
  <si>
    <t>PERU'</t>
  </si>
  <si>
    <t>POLONIA</t>
  </si>
  <si>
    <t>PORTOGALLO</t>
  </si>
  <si>
    <t>PRINCIPATO DI MONACO</t>
  </si>
  <si>
    <t>QATAR</t>
  </si>
  <si>
    <t>REGNO UNITO</t>
  </si>
  <si>
    <t>REPUBBLICA CECA</t>
  </si>
  <si>
    <t>REPUBBLICA CENTRAFICANA</t>
  </si>
  <si>
    <t>REPUBBLICA DEL MONTENEGRO</t>
  </si>
  <si>
    <t>REPUBBLICA DI SERBIA</t>
  </si>
  <si>
    <t>REPUBBLICA DOMINICANA</t>
  </si>
  <si>
    <t>ROMANIA</t>
  </si>
  <si>
    <t>RUSSIA</t>
  </si>
  <si>
    <t>RWANDA</t>
  </si>
  <si>
    <t>SAINT LUCIA</t>
  </si>
  <si>
    <t>SAINT VINCENT E GRANADINE</t>
  </si>
  <si>
    <t>SAMOA</t>
  </si>
  <si>
    <t>SAMOA AMERICANE</t>
  </si>
  <si>
    <t>SAN MARINO (REPUBBLICA DI)</t>
  </si>
  <si>
    <t>SENEGAL</t>
  </si>
  <si>
    <t>SEYCHELLES</t>
  </si>
  <si>
    <t>SIERRA LEONE</t>
  </si>
  <si>
    <t>SINGAPORE</t>
  </si>
  <si>
    <t>SIRIA</t>
  </si>
  <si>
    <t>SLOVACCHIA</t>
  </si>
  <si>
    <t>SLOVENIA</t>
  </si>
  <si>
    <t>SOMALIA</t>
  </si>
  <si>
    <t>SPAGNA</t>
  </si>
  <si>
    <t>SRI LANKA</t>
  </si>
  <si>
    <t>STATI UNITI D'AMERICA</t>
  </si>
  <si>
    <t>SU AFRICA</t>
  </si>
  <si>
    <t>SUDAN</t>
  </si>
  <si>
    <t>SUDAN del SUD</t>
  </si>
  <si>
    <t>SURINAME</t>
  </si>
  <si>
    <t>SVEZIA</t>
  </si>
  <si>
    <t>SVIZZERA</t>
  </si>
  <si>
    <t>SWAZILAND</t>
  </si>
  <si>
    <t>TAGIKISTAN</t>
  </si>
  <si>
    <t>TAIWAN</t>
  </si>
  <si>
    <t>TANZANIA</t>
  </si>
  <si>
    <t>THAILANDIA</t>
  </si>
  <si>
    <t>TIMOR EST</t>
  </si>
  <si>
    <t>TOGO</t>
  </si>
  <si>
    <t>TONGA</t>
  </si>
  <si>
    <t>TRINIDAD E TOBAGO</t>
  </si>
  <si>
    <t>TUNISIA</t>
  </si>
  <si>
    <t>TURCHIA</t>
  </si>
  <si>
    <t>TURKMENISTAN</t>
  </si>
  <si>
    <t>UCRAINA</t>
  </si>
  <si>
    <t>UGANDA</t>
  </si>
  <si>
    <t>UNGHERIA</t>
  </si>
  <si>
    <t>URUGUAY</t>
  </si>
  <si>
    <t>UZBEKISTAN</t>
  </si>
  <si>
    <t>VENEZUELA</t>
  </si>
  <si>
    <t>VIETNAM</t>
  </si>
  <si>
    <t>YEMEN</t>
  </si>
  <si>
    <t>ZAMBIA</t>
  </si>
  <si>
    <t>ZIMBABWE</t>
  </si>
  <si>
    <t>BB</t>
  </si>
  <si>
    <t>BE</t>
  </si>
  <si>
    <t>BO</t>
  </si>
  <si>
    <t>BR</t>
  </si>
  <si>
    <t>BG</t>
  </si>
  <si>
    <t>CM</t>
  </si>
  <si>
    <t>BZ</t>
  </si>
  <si>
    <t>BJ</t>
  </si>
  <si>
    <t>BT</t>
  </si>
  <si>
    <t>BY</t>
  </si>
  <si>
    <t>BW</t>
  </si>
  <si>
    <t>BN</t>
  </si>
  <si>
    <t>BF</t>
  </si>
  <si>
    <t>BI</t>
  </si>
  <si>
    <t>KH</t>
  </si>
  <si>
    <t>CA</t>
  </si>
  <si>
    <t>TD</t>
  </si>
  <si>
    <t>CL</t>
  </si>
  <si>
    <t>CN</t>
  </si>
  <si>
    <t>CY</t>
  </si>
  <si>
    <t>VA</t>
  </si>
  <si>
    <t>CO</t>
  </si>
  <si>
    <t>CG</t>
  </si>
  <si>
    <t>CD</t>
  </si>
  <si>
    <t>KP</t>
  </si>
  <si>
    <t>KR</t>
  </si>
  <si>
    <t>CI</t>
  </si>
  <si>
    <t>CR</t>
  </si>
  <si>
    <t>HR</t>
  </si>
  <si>
    <t>CU</t>
  </si>
  <si>
    <t>DK</t>
  </si>
  <si>
    <t>EC</t>
  </si>
  <si>
    <t>EG</t>
  </si>
  <si>
    <t>SV</t>
  </si>
  <si>
    <t>AE</t>
  </si>
  <si>
    <t>ER</t>
  </si>
  <si>
    <t>EE</t>
  </si>
  <si>
    <t>ET</t>
  </si>
  <si>
    <t>PH</t>
  </si>
  <si>
    <t>FI</t>
  </si>
  <si>
    <t>FR</t>
  </si>
  <si>
    <t>GA</t>
  </si>
  <si>
    <t>GM</t>
  </si>
  <si>
    <t>GE</t>
  </si>
  <si>
    <t>DE</t>
  </si>
  <si>
    <t>GH</t>
  </si>
  <si>
    <t>JM</t>
  </si>
  <si>
    <t>JP</t>
  </si>
  <si>
    <t>DJ</t>
  </si>
  <si>
    <t>JO</t>
  </si>
  <si>
    <t>GR</t>
  </si>
  <si>
    <t>GD</t>
  </si>
  <si>
    <t>GT</t>
  </si>
  <si>
    <t>GN</t>
  </si>
  <si>
    <t>GW</t>
  </si>
  <si>
    <t>GQ</t>
  </si>
  <si>
    <t>GY</t>
  </si>
  <si>
    <t>HT</t>
  </si>
  <si>
    <t>HN</t>
  </si>
  <si>
    <t>HK</t>
  </si>
  <si>
    <t>IN</t>
  </si>
  <si>
    <t>ID</t>
  </si>
  <si>
    <t>IR</t>
  </si>
  <si>
    <t>IQ</t>
  </si>
  <si>
    <t>IE</t>
  </si>
  <si>
    <t>IS</t>
  </si>
  <si>
    <t>IL</t>
  </si>
  <si>
    <t>IT</t>
  </si>
  <si>
    <t>KZ</t>
  </si>
  <si>
    <t>KE</t>
  </si>
  <si>
    <t>KG</t>
  </si>
  <si>
    <t>XK</t>
  </si>
  <si>
    <t>KW</t>
  </si>
  <si>
    <t>LA</t>
  </si>
  <si>
    <t>LS</t>
  </si>
  <si>
    <t>LV</t>
  </si>
  <si>
    <t>LB</t>
  </si>
  <si>
    <t>LR</t>
  </si>
  <si>
    <t>LY</t>
  </si>
  <si>
    <t>LI</t>
  </si>
  <si>
    <t>LT</t>
  </si>
  <si>
    <t>LU</t>
  </si>
  <si>
    <t>MK</t>
  </si>
  <si>
    <t>MG</t>
  </si>
  <si>
    <t>MW</t>
  </si>
  <si>
    <t>MY</t>
  </si>
  <si>
    <t>MV</t>
  </si>
  <si>
    <t>ML</t>
  </si>
  <si>
    <t>MT</t>
  </si>
  <si>
    <t>MA</t>
  </si>
  <si>
    <t>MR</t>
  </si>
  <si>
    <t>MU</t>
  </si>
  <si>
    <t>MX</t>
  </si>
  <si>
    <t>MD</t>
  </si>
  <si>
    <t>MONGOLIA</t>
  </si>
  <si>
    <t>MN</t>
  </si>
  <si>
    <t>MZ</t>
  </si>
  <si>
    <t>NP</t>
  </si>
  <si>
    <t>NC</t>
  </si>
  <si>
    <t>NG</t>
  </si>
  <si>
    <t>MYANMAR (EX BIRMANIA)</t>
  </si>
  <si>
    <t>MM</t>
  </si>
  <si>
    <t>NA</t>
  </si>
  <si>
    <t>NI</t>
  </si>
  <si>
    <t>NE</t>
  </si>
  <si>
    <t>NZ</t>
  </si>
  <si>
    <t>OM</t>
  </si>
  <si>
    <t>NL</t>
  </si>
  <si>
    <t>PK</t>
  </si>
  <si>
    <t>PS</t>
  </si>
  <si>
    <t>PA</t>
  </si>
  <si>
    <t>PG</t>
  </si>
  <si>
    <t>PY</t>
  </si>
  <si>
    <t>PE</t>
  </si>
  <si>
    <t>PL</t>
  </si>
  <si>
    <t>PT</t>
  </si>
  <si>
    <t>MC</t>
  </si>
  <si>
    <t>QA</t>
  </si>
  <si>
    <t>GB</t>
  </si>
  <si>
    <t>CZ</t>
  </si>
  <si>
    <t>CF</t>
  </si>
  <si>
    <t>ME</t>
  </si>
  <si>
    <t>XS</t>
  </si>
  <si>
    <t>DO</t>
  </si>
  <si>
    <t>RO</t>
  </si>
  <si>
    <t>RU</t>
  </si>
  <si>
    <t>RW</t>
  </si>
  <si>
    <t>LC</t>
  </si>
  <si>
    <t>VC</t>
  </si>
  <si>
    <t>WS</t>
  </si>
  <si>
    <t>AS</t>
  </si>
  <si>
    <t>SM</t>
  </si>
  <si>
    <t>SN</t>
  </si>
  <si>
    <t>SC</t>
  </si>
  <si>
    <t>SL</t>
  </si>
  <si>
    <t>SG</t>
  </si>
  <si>
    <t>SY</t>
  </si>
  <si>
    <t>SK</t>
  </si>
  <si>
    <t>SO</t>
  </si>
  <si>
    <t>ES</t>
  </si>
  <si>
    <t>LK</t>
  </si>
  <si>
    <t>US</t>
  </si>
  <si>
    <t>ZA</t>
  </si>
  <si>
    <t>SD</t>
  </si>
  <si>
    <t>SS</t>
  </si>
  <si>
    <t>SR</t>
  </si>
  <si>
    <t>SE</t>
  </si>
  <si>
    <t>CH</t>
  </si>
  <si>
    <t>SZ</t>
  </si>
  <si>
    <t>TI</t>
  </si>
  <si>
    <t>TW</t>
  </si>
  <si>
    <t>TZ</t>
  </si>
  <si>
    <t>TH</t>
  </si>
  <si>
    <t>TP</t>
  </si>
  <si>
    <t>TG</t>
  </si>
  <si>
    <t>TO</t>
  </si>
  <si>
    <t>TT</t>
  </si>
  <si>
    <t>TN</t>
  </si>
  <si>
    <t>TR</t>
  </si>
  <si>
    <t>TM</t>
  </si>
  <si>
    <t>UA</t>
  </si>
  <si>
    <t>UG</t>
  </si>
  <si>
    <t>HU</t>
  </si>
  <si>
    <t>UY</t>
  </si>
  <si>
    <t>UZ</t>
  </si>
  <si>
    <t>VE</t>
  </si>
  <si>
    <t>VN</t>
  </si>
  <si>
    <t>YE</t>
  </si>
  <si>
    <t>ZM</t>
  </si>
  <si>
    <t>ZW</t>
  </si>
  <si>
    <t>1 - Materiali</t>
  </si>
  <si>
    <t>2 - Tecnologia - know how</t>
  </si>
  <si>
    <t>3 - Servizi</t>
  </si>
  <si>
    <t>4 - Ricambi</t>
  </si>
  <si>
    <t>NUMERO</t>
  </si>
  <si>
    <t>LITRI</t>
  </si>
  <si>
    <t>MESI</t>
  </si>
  <si>
    <t>COLLI</t>
  </si>
  <si>
    <t>ORE</t>
  </si>
  <si>
    <t>SERIE</t>
  </si>
  <si>
    <t>KIT</t>
  </si>
  <si>
    <t>GIORNI</t>
  </si>
  <si>
    <t>IMPIAN</t>
  </si>
  <si>
    <t>LOTTO</t>
  </si>
  <si>
    <t>MQ</t>
  </si>
  <si>
    <t>CO.AP.</t>
  </si>
  <si>
    <t>INQUAN</t>
  </si>
  <si>
    <t>SET</t>
  </si>
  <si>
    <t>TONN.</t>
  </si>
  <si>
    <t>STUDIO</t>
  </si>
  <si>
    <t>VOLUME</t>
  </si>
  <si>
    <t>SETTIMANE</t>
  </si>
  <si>
    <t>METRI</t>
  </si>
  <si>
    <t>AD VALOREM</t>
  </si>
  <si>
    <t>ANNI</t>
  </si>
  <si>
    <t xml:space="preserve">autorizzata a trattare ovvero comunica di aver iniziato trattative contrattuali a livello di classifica corrispondente a </t>
  </si>
  <si>
    <t>quello oggetto della trattativa con:</t>
  </si>
  <si>
    <t xml:space="preserve">Questa Società, iscritta al Registro Nazionale delle Imprese con estremi  </t>
  </si>
  <si>
    <t xml:space="preserve"> Protocollo</t>
  </si>
  <si>
    <t>OGGETTO:</t>
  </si>
  <si>
    <t>(Autorizzazione di riferimento nr.</t>
  </si>
  <si>
    <t>allegata dove previsto)</t>
  </si>
  <si>
    <t>data:</t>
  </si>
  <si>
    <t>Valore art. legge sel.</t>
  </si>
  <si>
    <t>allegata)</t>
  </si>
  <si>
    <t>MOD/Ente Governativo</t>
  </si>
  <si>
    <t>data</t>
  </si>
  <si>
    <t>Materiali</t>
  </si>
  <si>
    <t>denominazione materiale</t>
  </si>
  <si>
    <t>U.M.</t>
  </si>
  <si>
    <r>
      <rPr>
        <sz val="10"/>
        <color theme="1"/>
        <rFont val="Calibri"/>
        <family val="2"/>
        <scheme val="minor"/>
      </rPr>
      <t>ai soli</t>
    </r>
    <r>
      <rPr>
        <u/>
        <sz val="10"/>
        <color theme="1"/>
        <rFont val="Calibri"/>
        <family val="2"/>
        <scheme val="minor"/>
      </rPr>
      <t xml:space="preserve"> fini doganali</t>
    </r>
    <r>
      <rPr>
        <sz val="10"/>
        <color theme="1"/>
        <rFont val="Calibri"/>
        <family val="2"/>
        <scheme val="minor"/>
      </rPr>
      <t xml:space="preserve"> (sfd)</t>
    </r>
  </si>
  <si>
    <r>
      <t xml:space="preserve">Solo per l' </t>
    </r>
    <r>
      <rPr>
        <u/>
        <sz val="10"/>
        <color theme="1"/>
        <rFont val="Calibri"/>
        <family val="2"/>
        <scheme val="minor"/>
      </rPr>
      <t>intermediazione</t>
    </r>
  </si>
  <si>
    <t>- Descrizione della tipologia del materiale</t>
  </si>
  <si>
    <t>- Soggetti e ruolo che rivestono nell'operazione</t>
  </si>
  <si>
    <t>- Indicazione sull'utilizzo finale</t>
  </si>
  <si>
    <t>- Indicazioni su eventuali trattaive collegate e/o alternative</t>
  </si>
  <si>
    <t>- l'eventuale tramite commerciale verrà a conoscenza di informazioni classificate</t>
  </si>
  <si>
    <t>- l'operazione avviene nell'ambito di un programma intergovernativo</t>
  </si>
  <si>
    <t>- è prevista cessione di tecnologia</t>
  </si>
  <si>
    <t>- La proprietà intellettuale è italiana</t>
  </si>
  <si>
    <t>- è presente materiale/componentistica classificato italiano</t>
  </si>
  <si>
    <t xml:space="preserve">   Precisare se:</t>
  </si>
  <si>
    <t xml:space="preserve">   Per le INTERMEDIAZIONI, riguardo al materiale, specificare se:</t>
  </si>
  <si>
    <t xml:space="preserve">   Descrizione dell'operazione richiesta</t>
  </si>
  <si>
    <t>contraente</t>
  </si>
  <si>
    <t>destinatario</t>
  </si>
  <si>
    <t>Macro 12 cancella committente</t>
  </si>
  <si>
    <t>Macro 14 copia committente in destinatario</t>
  </si>
  <si>
    <t>Macro 13 cancella destinatario</t>
  </si>
  <si>
    <t>Macro 15 cancella dati tramite</t>
  </si>
  <si>
    <t>tramite</t>
  </si>
  <si>
    <t>utilizzatore finale</t>
  </si>
  <si>
    <t>Macro 16 cancella dati util finale</t>
  </si>
  <si>
    <t>Macro 17 copia destinatario in  util finale</t>
  </si>
  <si>
    <t>Pulsanti di cancellazione e di copia utilizzati dalle macro</t>
  </si>
  <si>
    <t>1 -  Non Classificato             NC</t>
  </si>
  <si>
    <t>2 -  RISERVATO                      RI</t>
  </si>
  <si>
    <t>3 -  RISERVATISSIMO           RR</t>
  </si>
  <si>
    <t>4 -  SEGRETO                         SE</t>
  </si>
  <si>
    <t>5 -  SEGRETISSIMO               SS</t>
  </si>
  <si>
    <t>RR</t>
  </si>
  <si>
    <t>RI</t>
  </si>
  <si>
    <t>Della cartella Foglio 5 bis</t>
  </si>
  <si>
    <t>1 - Non Classificato</t>
  </si>
  <si>
    <t>2 - RISERVATO</t>
  </si>
  <si>
    <t>3 - RISERVATISSIMO</t>
  </si>
  <si>
    <t>4 - SEGRETO</t>
  </si>
  <si>
    <t>5 - SEGRETISSIMO</t>
  </si>
  <si>
    <t>ATHENA FIDUS</t>
  </si>
  <si>
    <t>E-MALE RPAS</t>
  </si>
  <si>
    <t>EFA</t>
  </si>
  <si>
    <t>EH 101</t>
  </si>
  <si>
    <t>ESSOR</t>
  </si>
  <si>
    <t>F-DUGS MCO</t>
  </si>
  <si>
    <t>REMM</t>
  </si>
  <si>
    <t>FSAF-PAAMS</t>
  </si>
  <si>
    <t>IRIS-T</t>
  </si>
  <si>
    <t>JSF</t>
  </si>
  <si>
    <t>MEADS</t>
  </si>
  <si>
    <t>METEOR</t>
  </si>
  <si>
    <t>MIDS</t>
  </si>
  <si>
    <t>MLRS-IMPROVED</t>
  </si>
  <si>
    <t>MU-90</t>
  </si>
  <si>
    <t>NAEW&amp;C</t>
  </si>
  <si>
    <t>NATO-ACCS</t>
  </si>
  <si>
    <t>NH-90</t>
  </si>
  <si>
    <t>NILE</t>
  </si>
  <si>
    <t>NSP2K</t>
  </si>
  <si>
    <t>ORIZZONTE</t>
  </si>
  <si>
    <t>P-DUGS</t>
  </si>
  <si>
    <t>SICRAL-2</t>
  </si>
  <si>
    <t>STAND-OFF</t>
  </si>
  <si>
    <t>VULCANO</t>
  </si>
  <si>
    <t>U 212 A</t>
  </si>
  <si>
    <t>partecipanti al Programma)</t>
  </si>
  <si>
    <r>
      <rPr>
        <b/>
        <sz val="12"/>
        <color theme="1"/>
        <rFont val="Calibri"/>
        <family val="2"/>
        <scheme val="minor"/>
      </rPr>
      <t>·</t>
    </r>
    <r>
      <rPr>
        <i/>
        <sz val="9"/>
        <color theme="1"/>
        <rFont val="Calibri"/>
        <family val="2"/>
        <scheme val="minor"/>
      </rPr>
      <t xml:space="preserve"> Background </t>
    </r>
    <r>
      <rPr>
        <i/>
        <sz val="8"/>
        <color theme="1"/>
        <rFont val="Calibri"/>
        <family val="2"/>
        <scheme val="minor"/>
      </rPr>
      <t>(di proprietà nazionale)</t>
    </r>
  </si>
  <si>
    <t>(di proprietà dei Paesi</t>
  </si>
  <si>
    <r>
      <rPr>
        <b/>
        <sz val="12"/>
        <color theme="1"/>
        <rFont val="Calibri"/>
        <family val="2"/>
        <scheme val="minor"/>
      </rPr>
      <t>·</t>
    </r>
    <r>
      <rPr>
        <sz val="9"/>
        <color theme="1"/>
        <rFont val="Calibri"/>
        <family val="2"/>
        <scheme val="minor"/>
      </rPr>
      <t xml:space="preserve"> Foreground</t>
    </r>
  </si>
  <si>
    <t>in possesso di abilitazione n.</t>
  </si>
  <si>
    <t>in data</t>
  </si>
  <si>
    <t>fino al livello di</t>
  </si>
  <si>
    <t xml:space="preserve"> concessa dall'Autorità nazionale per la Sicurezza, in corso di validità, chiede di essere</t>
  </si>
  <si>
    <t>Programmi Intergovernativi (foglio 7)</t>
  </si>
  <si>
    <t>N.00000</t>
  </si>
  <si>
    <t>0.0000000.0000</t>
  </si>
  <si>
    <t>SEGRETISSIMO</t>
  </si>
  <si>
    <t>INTESTAZIONE/LOGO DITTA</t>
  </si>
  <si>
    <t>cellulare</t>
  </si>
  <si>
    <t>PER EVENTUALI COMUNICAZIONI UFFICIALI</t>
  </si>
  <si>
    <t>TEMPORANEA CON SUCCESSIVA RIESP. DEFIN.</t>
  </si>
  <si>
    <t>TEMPORANEA CON SUCCESSIVA REIMP. DEFIN.</t>
  </si>
  <si>
    <t>DESTINATARIO/MITTENTE:</t>
  </si>
  <si>
    <t>coci-ris@postacert.difesa.it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</si>
</sst>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/yy;@"/>
  </numFmts>
  <fonts count="3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i/>
      <sz val="14"/>
      <color theme="1"/>
      <name val="Brush Script MT"/>
      <family val="4"/>
    </font>
    <font>
      <sz val="9"/>
      <color theme="1"/>
      <name val="Arial"/>
      <family val="2"/>
    </font>
    <font>
      <b/>
      <sz val="9"/>
      <color theme="8" tint="-0.249977111117893"/>
      <name val="Arial"/>
      <family val="2"/>
    </font>
    <font>
      <b/>
      <u/>
      <sz val="11"/>
      <color theme="8" tint="-0.249977111117893"/>
      <name val="Calibri"/>
      <family val="2"/>
      <scheme val="minor"/>
    </font>
    <font>
      <b/>
      <sz val="11"/>
      <color theme="1" tint="0.34998626667073579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70C0"/>
      <name val="Calibri"/>
      <family val="2"/>
      <scheme val="minor"/>
    </font>
    <font>
      <sz val="10"/>
      <color theme="4" tint="-0.249977111117893"/>
      <name val="Calibri"/>
      <family val="2"/>
      <scheme val="minor"/>
    </font>
    <font>
      <sz val="5"/>
      <color theme="1"/>
      <name val="Calibri"/>
      <family val="2"/>
      <scheme val="minor"/>
    </font>
    <font>
      <sz val="9"/>
      <color theme="8" tint="-0.249977111117893"/>
      <name val="Arial"/>
      <family val="2"/>
    </font>
    <font>
      <sz val="11"/>
      <color theme="8" tint="-0.24994659260841701"/>
      <name val="Calibri"/>
      <family val="2"/>
      <scheme val="minor"/>
    </font>
    <font>
      <sz val="11"/>
      <name val="Calibri"/>
      <family val="2"/>
      <scheme val="minor"/>
    </font>
    <font>
      <sz val="10"/>
      <color theme="8" tint="-0.249977111117893"/>
      <name val="Calibri"/>
      <family val="2"/>
      <scheme val="minor"/>
    </font>
    <font>
      <u/>
      <sz val="10"/>
      <color theme="1"/>
      <name val="Calibri"/>
      <family val="2"/>
      <scheme val="minor"/>
    </font>
    <font>
      <sz val="10"/>
      <color theme="1"/>
      <name val="Wingdings 3"/>
      <family val="1"/>
      <charset val="2"/>
    </font>
    <font>
      <sz val="10"/>
      <color theme="0" tint="-0.34998626667073579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3366FF"/>
      <name val="Calibri"/>
      <family val="2"/>
    </font>
    <font>
      <sz val="11"/>
      <color rgb="FF0000FF"/>
      <name val="Calibri"/>
      <family val="2"/>
    </font>
    <font>
      <i/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auto="1"/>
      </top>
      <bottom/>
      <diagonal/>
    </border>
    <border>
      <left/>
      <right style="thin">
        <color indexed="64"/>
      </right>
      <top/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hair">
        <color auto="1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367">
    <xf numFmtId="0" fontId="0" fillId="0" borderId="0" xfId="0"/>
    <xf numFmtId="0" fontId="0" fillId="0" borderId="0" xfId="0" applyFill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2" fillId="0" borderId="0" xfId="0" applyFont="1"/>
    <xf numFmtId="0" fontId="3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/>
    <xf numFmtId="0" fontId="0" fillId="0" borderId="5" xfId="0" applyBorder="1"/>
    <xf numFmtId="0" fontId="1" fillId="0" borderId="0" xfId="0" applyFont="1"/>
    <xf numFmtId="0" fontId="0" fillId="0" borderId="8" xfId="0" applyBorder="1"/>
    <xf numFmtId="0" fontId="0" fillId="0" borderId="9" xfId="0" applyBorder="1"/>
    <xf numFmtId="0" fontId="0" fillId="0" borderId="11" xfId="0" applyBorder="1"/>
    <xf numFmtId="0" fontId="0" fillId="0" borderId="0" xfId="0" applyBorder="1" applyAlignment="1"/>
    <xf numFmtId="0" fontId="0" fillId="0" borderId="13" xfId="0" applyBorder="1"/>
    <xf numFmtId="0" fontId="0" fillId="0" borderId="14" xfId="0" applyBorder="1"/>
    <xf numFmtId="0" fontId="4" fillId="0" borderId="0" xfId="0" applyFont="1"/>
    <xf numFmtId="0" fontId="0" fillId="0" borderId="7" xfId="0" applyBorder="1"/>
    <xf numFmtId="0" fontId="0" fillId="0" borderId="0" xfId="0" applyBorder="1" applyAlignment="1">
      <alignment horizontal="center"/>
    </xf>
    <xf numFmtId="0" fontId="3" fillId="0" borderId="0" xfId="0" applyFont="1" applyBorder="1" applyAlignment="1"/>
    <xf numFmtId="0" fontId="0" fillId="0" borderId="10" xfId="0" applyFill="1" applyBorder="1"/>
    <xf numFmtId="0" fontId="0" fillId="0" borderId="12" xfId="0" applyFill="1" applyBorder="1" applyAlignment="1"/>
    <xf numFmtId="0" fontId="0" fillId="0" borderId="0" xfId="0" applyFill="1" applyAlignment="1">
      <alignment wrapText="1"/>
    </xf>
    <xf numFmtId="0" fontId="0" fillId="0" borderId="2" xfId="0" applyFill="1" applyBorder="1"/>
    <xf numFmtId="0" fontId="0" fillId="0" borderId="3" xfId="0" applyFill="1" applyBorder="1"/>
    <xf numFmtId="0" fontId="0" fillId="0" borderId="4" xfId="0" applyFill="1" applyBorder="1"/>
    <xf numFmtId="0" fontId="0" fillId="0" borderId="0" xfId="0" applyFill="1" applyBorder="1"/>
    <xf numFmtId="0" fontId="0" fillId="0" borderId="0" xfId="0" applyFill="1" applyBorder="1" applyAlignment="1">
      <alignment horizontal="center" vertical="top" wrapText="1"/>
    </xf>
    <xf numFmtId="0" fontId="3" fillId="0" borderId="0" xfId="0" applyFont="1" applyAlignment="1">
      <alignment horizontal="right"/>
    </xf>
    <xf numFmtId="49" fontId="0" fillId="0" borderId="0" xfId="0" applyNumberFormat="1" applyFill="1"/>
    <xf numFmtId="49" fontId="0" fillId="0" borderId="1" xfId="0" applyNumberFormat="1" applyBorder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" fillId="0" borderId="0" xfId="0" applyFont="1" applyAlignment="1">
      <alignment horizontal="center"/>
    </xf>
    <xf numFmtId="0" fontId="0" fillId="0" borderId="0" xfId="0" applyFill="1" applyBorder="1" applyAlignment="1">
      <alignment horizontal="center" vertical="top" wrapText="1"/>
    </xf>
    <xf numFmtId="0" fontId="0" fillId="0" borderId="0" xfId="0" applyAlignment="1">
      <alignment horizontal="left"/>
    </xf>
    <xf numFmtId="0" fontId="1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right"/>
    </xf>
    <xf numFmtId="0" fontId="0" fillId="0" borderId="0" xfId="0" applyAlignment="1">
      <alignment horizontal="left"/>
    </xf>
    <xf numFmtId="0" fontId="0" fillId="0" borderId="0" xfId="0" applyBorder="1" applyAlignment="1">
      <alignment horizontal="center"/>
    </xf>
    <xf numFmtId="14" fontId="0" fillId="0" borderId="0" xfId="0" applyNumberFormat="1" applyBorder="1"/>
    <xf numFmtId="14" fontId="0" fillId="0" borderId="0" xfId="0" applyNumberFormat="1" applyBorder="1" applyAlignment="1">
      <alignment horizontal="center"/>
    </xf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horizontal="left"/>
    </xf>
    <xf numFmtId="14" fontId="0" fillId="0" borderId="0" xfId="0" applyNumberFormat="1" applyBorder="1" applyAlignment="1"/>
    <xf numFmtId="0" fontId="7" fillId="0" borderId="0" xfId="0" applyFont="1"/>
    <xf numFmtId="0" fontId="0" fillId="0" borderId="0" xfId="0" applyFill="1" applyBorder="1" applyAlignment="1">
      <alignment horizontal="center" vertical="top" wrapText="1"/>
    </xf>
    <xf numFmtId="0" fontId="0" fillId="2" borderId="0" xfId="0" applyFill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left"/>
    </xf>
    <xf numFmtId="0" fontId="0" fillId="0" borderId="0" xfId="0" applyFont="1" applyFill="1" applyAlignment="1">
      <alignment horizontal="center" vertical="top" wrapText="1"/>
    </xf>
    <xf numFmtId="0" fontId="9" fillId="0" borderId="0" xfId="1" applyFont="1" applyAlignment="1">
      <alignment horizontal="left"/>
    </xf>
    <xf numFmtId="0" fontId="3" fillId="0" borderId="0" xfId="0" applyFont="1" applyFill="1" applyBorder="1" applyAlignment="1"/>
    <xf numFmtId="0" fontId="7" fillId="0" borderId="0" xfId="0" applyFont="1" applyAlignment="1">
      <alignment horizontal="right"/>
    </xf>
    <xf numFmtId="0" fontId="8" fillId="0" borderId="0" xfId="0" applyFont="1" applyAlignment="1">
      <alignment horizontal="right"/>
    </xf>
    <xf numFmtId="0" fontId="0" fillId="0" borderId="0" xfId="0" applyAlignment="1">
      <alignment horizontal="left"/>
    </xf>
    <xf numFmtId="0" fontId="0" fillId="0" borderId="0" xfId="0" applyBorder="1" applyAlignment="1">
      <alignment horizontal="center"/>
    </xf>
    <xf numFmtId="0" fontId="0" fillId="0" borderId="26" xfId="0" applyBorder="1"/>
    <xf numFmtId="0" fontId="10" fillId="0" borderId="0" xfId="0" applyFont="1" applyBorder="1" applyAlignment="1">
      <alignment horizontal="right"/>
    </xf>
    <xf numFmtId="0" fontId="11" fillId="0" borderId="26" xfId="0" applyFont="1" applyBorder="1"/>
    <xf numFmtId="14" fontId="11" fillId="4" borderId="26" xfId="0" applyNumberFormat="1" applyFont="1" applyFill="1" applyBorder="1"/>
    <xf numFmtId="0" fontId="14" fillId="0" borderId="5" xfId="0" applyFont="1" applyBorder="1" applyAlignment="1">
      <alignment horizontal="center"/>
    </xf>
    <xf numFmtId="0" fontId="12" fillId="0" borderId="0" xfId="0" applyFont="1"/>
    <xf numFmtId="0" fontId="0" fillId="0" borderId="0" xfId="0" applyFont="1"/>
    <xf numFmtId="0" fontId="0" fillId="0" borderId="16" xfId="0" applyBorder="1" applyAlignment="1">
      <alignment horizontal="center"/>
    </xf>
    <xf numFmtId="0" fontId="0" fillId="0" borderId="15" xfId="0" applyBorder="1"/>
    <xf numFmtId="0" fontId="0" fillId="0" borderId="17" xfId="0" applyBorder="1"/>
    <xf numFmtId="0" fontId="0" fillId="0" borderId="18" xfId="0" applyBorder="1"/>
    <xf numFmtId="0" fontId="11" fillId="4" borderId="0" xfId="0" applyFont="1" applyFill="1" applyBorder="1" applyAlignment="1">
      <alignment horizontal="center"/>
    </xf>
    <xf numFmtId="0" fontId="0" fillId="0" borderId="19" xfId="0" applyBorder="1"/>
    <xf numFmtId="0" fontId="0" fillId="0" borderId="21" xfId="0" applyBorder="1"/>
    <xf numFmtId="0" fontId="0" fillId="0" borderId="18" xfId="0" applyFont="1" applyBorder="1"/>
    <xf numFmtId="0" fontId="0" fillId="0" borderId="0" xfId="0" applyFont="1" applyBorder="1" applyAlignment="1">
      <alignment horizontal="right"/>
    </xf>
    <xf numFmtId="0" fontId="0" fillId="0" borderId="0" xfId="0" applyFont="1" applyBorder="1"/>
    <xf numFmtId="0" fontId="0" fillId="0" borderId="18" xfId="0" applyFont="1" applyBorder="1" applyAlignment="1"/>
    <xf numFmtId="0" fontId="0" fillId="0" borderId="0" xfId="0" applyFont="1" applyBorder="1" applyAlignment="1"/>
    <xf numFmtId="0" fontId="0" fillId="0" borderId="0" xfId="0" applyFont="1" applyBorder="1" applyAlignment="1">
      <alignment horizontal="center"/>
    </xf>
    <xf numFmtId="0" fontId="0" fillId="0" borderId="26" xfId="0" applyFont="1" applyBorder="1"/>
    <xf numFmtId="0" fontId="15" fillId="0" borderId="20" xfId="0" applyFont="1" applyBorder="1"/>
    <xf numFmtId="14" fontId="0" fillId="0" borderId="0" xfId="0" applyNumberFormat="1" applyFill="1" applyBorder="1"/>
    <xf numFmtId="0" fontId="0" fillId="0" borderId="0" xfId="0" applyFont="1" applyAlignment="1">
      <alignment horizontal="center"/>
    </xf>
    <xf numFmtId="0" fontId="0" fillId="0" borderId="0" xfId="0" applyBorder="1" applyAlignment="1">
      <alignment wrapText="1"/>
    </xf>
    <xf numFmtId="0" fontId="7" fillId="0" borderId="0" xfId="0" applyFont="1" applyAlignment="1">
      <alignment horizontal="right"/>
    </xf>
    <xf numFmtId="0" fontId="0" fillId="0" borderId="0" xfId="0" applyBorder="1" applyAlignment="1">
      <alignment horizontal="center"/>
    </xf>
    <xf numFmtId="0" fontId="0" fillId="0" borderId="0" xfId="0" applyFont="1" applyBorder="1" applyAlignment="1">
      <alignment horizontal="right"/>
    </xf>
    <xf numFmtId="0" fontId="0" fillId="0" borderId="27" xfId="0" applyBorder="1"/>
    <xf numFmtId="0" fontId="0" fillId="0" borderId="1" xfId="0" applyBorder="1" applyAlignment="1">
      <alignment horizontal="right"/>
    </xf>
    <xf numFmtId="0" fontId="3" fillId="0" borderId="0" xfId="0" applyFont="1" applyBorder="1"/>
    <xf numFmtId="0" fontId="0" fillId="0" borderId="16" xfId="0" applyBorder="1"/>
    <xf numFmtId="0" fontId="0" fillId="0" borderId="20" xfId="0" applyBorder="1"/>
    <xf numFmtId="0" fontId="2" fillId="0" borderId="0" xfId="0" applyFont="1" applyBorder="1"/>
    <xf numFmtId="0" fontId="2" fillId="0" borderId="0" xfId="0" applyFont="1" applyBorder="1" applyAlignment="1">
      <alignment horizontal="right"/>
    </xf>
    <xf numFmtId="0" fontId="17" fillId="5" borderId="26" xfId="0" applyFont="1" applyFill="1" applyBorder="1"/>
    <xf numFmtId="0" fontId="17" fillId="0" borderId="26" xfId="0" applyFont="1" applyBorder="1"/>
    <xf numFmtId="14" fontId="2" fillId="0" borderId="0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11" fillId="0" borderId="0" xfId="0" applyFont="1" applyBorder="1"/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center" vertical="center"/>
    </xf>
    <xf numFmtId="14" fontId="11" fillId="4" borderId="0" xfId="0" applyNumberFormat="1" applyFont="1" applyFill="1" applyBorder="1"/>
    <xf numFmtId="0" fontId="11" fillId="0" borderId="29" xfId="0" applyFont="1" applyBorder="1"/>
    <xf numFmtId="0" fontId="17" fillId="0" borderId="0" xfId="0" applyFont="1" applyBorder="1"/>
    <xf numFmtId="0" fontId="2" fillId="0" borderId="0" xfId="0" applyFont="1" applyBorder="1" applyAlignment="1"/>
    <xf numFmtId="0" fontId="2" fillId="0" borderId="0" xfId="0" applyFont="1" applyBorder="1" applyAlignment="1">
      <alignment horizontal="left"/>
    </xf>
    <xf numFmtId="0" fontId="17" fillId="0" borderId="19" xfId="0" applyFont="1" applyBorder="1"/>
    <xf numFmtId="0" fontId="18" fillId="0" borderId="0" xfId="0" applyFont="1" applyBorder="1"/>
    <xf numFmtId="0" fontId="2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3" fillId="0" borderId="0" xfId="0" applyFont="1" applyBorder="1" applyAlignment="1">
      <alignment horizontal="left"/>
    </xf>
    <xf numFmtId="0" fontId="2" fillId="0" borderId="0" xfId="0" applyFont="1" applyFill="1" applyBorder="1" applyAlignment="1">
      <alignment horizontal="center"/>
    </xf>
    <xf numFmtId="0" fontId="2" fillId="0" borderId="5" xfId="0" applyFont="1" applyBorder="1"/>
    <xf numFmtId="14" fontId="19" fillId="0" borderId="5" xfId="0" applyNumberFormat="1" applyFont="1" applyFill="1" applyBorder="1" applyAlignment="1">
      <alignment horizontal="center"/>
    </xf>
    <xf numFmtId="0" fontId="2" fillId="0" borderId="0" xfId="0" applyFont="1" applyAlignment="1"/>
    <xf numFmtId="0" fontId="20" fillId="0" borderId="0" xfId="0" applyFont="1" applyAlignment="1"/>
    <xf numFmtId="0" fontId="21" fillId="0" borderId="0" xfId="0" applyFont="1" applyBorder="1"/>
    <xf numFmtId="0" fontId="2" fillId="0" borderId="26" xfId="0" applyFont="1" applyBorder="1"/>
    <xf numFmtId="0" fontId="2" fillId="0" borderId="26" xfId="0" applyFont="1" applyBorder="1" applyAlignment="1">
      <alignment horizontal="center"/>
    </xf>
    <xf numFmtId="0" fontId="2" fillId="2" borderId="26" xfId="0" applyFont="1" applyFill="1" applyBorder="1" applyAlignment="1">
      <alignment horizontal="center"/>
    </xf>
    <xf numFmtId="0" fontId="2" fillId="2" borderId="32" xfId="0" applyFont="1" applyFill="1" applyBorder="1" applyAlignment="1">
      <alignment horizontal="center"/>
    </xf>
    <xf numFmtId="0" fontId="2" fillId="0" borderId="0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2" fillId="0" borderId="0" xfId="0" applyFont="1"/>
    <xf numFmtId="0" fontId="3" fillId="0" borderId="0" xfId="0" applyFont="1" applyFill="1" applyBorder="1" applyAlignment="1">
      <alignment horizontal="center" wrapText="1"/>
    </xf>
    <xf numFmtId="0" fontId="11" fillId="0" borderId="0" xfId="0" applyFont="1" applyFill="1" applyBorder="1" applyAlignment="1">
      <alignment horizontal="center"/>
    </xf>
    <xf numFmtId="14" fontId="11" fillId="0" borderId="0" xfId="0" applyNumberFormat="1" applyFont="1" applyFill="1" applyBorder="1" applyAlignment="1">
      <alignment horizontal="center"/>
    </xf>
    <xf numFmtId="0" fontId="11" fillId="0" borderId="0" xfId="0" applyFont="1" applyFill="1" applyBorder="1" applyAlignment="1">
      <alignment horizontal="left"/>
    </xf>
    <xf numFmtId="0" fontId="11" fillId="4" borderId="26" xfId="0" applyFont="1" applyFill="1" applyBorder="1" applyAlignment="1">
      <alignment horizontal="left"/>
    </xf>
    <xf numFmtId="14" fontId="11" fillId="0" borderId="26" xfId="0" applyNumberFormat="1" applyFont="1" applyFill="1" applyBorder="1" applyAlignment="1">
      <alignment horizontal="left"/>
    </xf>
    <xf numFmtId="0" fontId="0" fillId="0" borderId="26" xfId="0" applyFill="1" applyBorder="1" applyAlignment="1">
      <alignment horizontal="center"/>
    </xf>
    <xf numFmtId="0" fontId="23" fillId="0" borderId="0" xfId="0" applyFont="1" applyBorder="1" applyAlignment="1"/>
    <xf numFmtId="0" fontId="3" fillId="0" borderId="0" xfId="0" applyFont="1" applyBorder="1" applyAlignment="1">
      <alignment horizontal="right"/>
    </xf>
    <xf numFmtId="0" fontId="0" fillId="0" borderId="25" xfId="0" applyBorder="1"/>
    <xf numFmtId="0" fontId="23" fillId="0" borderId="0" xfId="0" quotePrefix="1" applyFont="1" applyBorder="1" applyAlignment="1"/>
    <xf numFmtId="0" fontId="23" fillId="0" borderId="0" xfId="0" quotePrefix="1" applyFont="1" applyBorder="1" applyAlignment="1">
      <alignment horizontal="left"/>
    </xf>
    <xf numFmtId="0" fontId="23" fillId="0" borderId="16" xfId="0" applyFont="1" applyBorder="1" applyAlignment="1">
      <alignment horizontal="left"/>
    </xf>
    <xf numFmtId="0" fontId="23" fillId="0" borderId="15" xfId="0" applyFont="1" applyBorder="1" applyAlignment="1">
      <alignment horizontal="left"/>
    </xf>
    <xf numFmtId="0" fontId="23" fillId="0" borderId="0" xfId="0" applyFont="1" applyBorder="1" applyAlignment="1">
      <alignment vertical="center"/>
    </xf>
    <xf numFmtId="0" fontId="24" fillId="0" borderId="0" xfId="0" applyFont="1" applyBorder="1" applyAlignment="1">
      <alignment vertical="center"/>
    </xf>
    <xf numFmtId="0" fontId="23" fillId="0" borderId="18" xfId="0" applyFont="1" applyBorder="1"/>
    <xf numFmtId="14" fontId="11" fillId="4" borderId="0" xfId="0" applyNumberFormat="1" applyFont="1" applyFill="1" applyBorder="1" applyAlignment="1">
      <alignment horizontal="center"/>
    </xf>
    <xf numFmtId="14" fontId="11" fillId="4" borderId="0" xfId="0" applyNumberFormat="1" applyFont="1" applyFill="1" applyBorder="1" applyAlignment="1"/>
    <xf numFmtId="0" fontId="0" fillId="0" borderId="0" xfId="0" applyFont="1" applyFill="1" applyBorder="1"/>
    <xf numFmtId="0" fontId="0" fillId="0" borderId="28" xfId="0" applyBorder="1"/>
    <xf numFmtId="0" fontId="11" fillId="0" borderId="26" xfId="0" applyFont="1" applyBorder="1" applyAlignment="1">
      <alignment horizontal="center"/>
    </xf>
    <xf numFmtId="0" fontId="17" fillId="0" borderId="26" xfId="0" applyFont="1" applyBorder="1" applyAlignment="1">
      <alignment horizontal="center"/>
    </xf>
    <xf numFmtId="0" fontId="11" fillId="2" borderId="15" xfId="0" applyFont="1" applyFill="1" applyBorder="1" applyAlignment="1">
      <alignment horizontal="center"/>
    </xf>
    <xf numFmtId="0" fontId="11" fillId="0" borderId="15" xfId="0" applyFont="1" applyFill="1" applyBorder="1" applyAlignment="1">
      <alignment horizontal="center"/>
    </xf>
    <xf numFmtId="0" fontId="11" fillId="0" borderId="17" xfId="0" applyFont="1" applyFill="1" applyBorder="1" applyAlignment="1">
      <alignment horizontal="center"/>
    </xf>
    <xf numFmtId="0" fontId="2" fillId="0" borderId="28" xfId="0" applyFont="1" applyBorder="1" applyAlignment="1">
      <alignment horizontal="center"/>
    </xf>
    <xf numFmtId="0" fontId="2" fillId="2" borderId="28" xfId="0" applyFont="1" applyFill="1" applyBorder="1" applyAlignment="1">
      <alignment horizontal="center"/>
    </xf>
    <xf numFmtId="0" fontId="2" fillId="0" borderId="31" xfId="0" applyFont="1" applyBorder="1" applyAlignment="1">
      <alignment horizontal="center"/>
    </xf>
    <xf numFmtId="0" fontId="2" fillId="4" borderId="30" xfId="0" applyFont="1" applyFill="1" applyBorder="1" applyAlignment="1">
      <alignment horizontal="center"/>
    </xf>
    <xf numFmtId="0" fontId="2" fillId="4" borderId="27" xfId="0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center"/>
    </xf>
    <xf numFmtId="0" fontId="2" fillId="0" borderId="5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/>
    </xf>
    <xf numFmtId="0" fontId="0" fillId="0" borderId="10" xfId="0" applyBorder="1"/>
    <xf numFmtId="0" fontId="0" fillId="0" borderId="12" xfId="0" applyBorder="1"/>
    <xf numFmtId="0" fontId="0" fillId="0" borderId="40" xfId="0" applyBorder="1"/>
    <xf numFmtId="0" fontId="0" fillId="0" borderId="41" xfId="0" applyBorder="1"/>
    <xf numFmtId="0" fontId="0" fillId="0" borderId="42" xfId="0" applyBorder="1"/>
    <xf numFmtId="0" fontId="0" fillId="0" borderId="43" xfId="0" applyBorder="1"/>
    <xf numFmtId="0" fontId="0" fillId="0" borderId="44" xfId="0" applyBorder="1"/>
    <xf numFmtId="0" fontId="2" fillId="4" borderId="30" xfId="0" applyFont="1" applyFill="1" applyBorder="1" applyAlignment="1">
      <alignment horizontal="center"/>
    </xf>
    <xf numFmtId="0" fontId="2" fillId="4" borderId="27" xfId="0" applyFont="1" applyFill="1" applyBorder="1" applyAlignment="1">
      <alignment horizontal="center"/>
    </xf>
    <xf numFmtId="0" fontId="2" fillId="4" borderId="16" xfId="0" applyFont="1" applyFill="1" applyBorder="1" applyAlignment="1">
      <alignment horizontal="center" vertical="center"/>
    </xf>
    <xf numFmtId="0" fontId="2" fillId="4" borderId="15" xfId="0" applyFont="1" applyFill="1" applyBorder="1" applyAlignment="1">
      <alignment horizontal="center" vertical="center"/>
    </xf>
    <xf numFmtId="0" fontId="2" fillId="4" borderId="17" xfId="0" applyFont="1" applyFill="1" applyBorder="1" applyAlignment="1">
      <alignment horizontal="center" vertical="center"/>
    </xf>
    <xf numFmtId="0" fontId="2" fillId="4" borderId="30" xfId="0" applyFont="1" applyFill="1" applyBorder="1" applyAlignment="1">
      <alignment horizontal="center"/>
    </xf>
    <xf numFmtId="0" fontId="2" fillId="4" borderId="27" xfId="0" applyFont="1" applyFill="1" applyBorder="1" applyAlignment="1">
      <alignment horizontal="center"/>
    </xf>
    <xf numFmtId="14" fontId="11" fillId="0" borderId="45" xfId="0" applyNumberFormat="1" applyFont="1" applyBorder="1"/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26" xfId="0" applyFill="1" applyBorder="1" applyAlignment="1">
      <alignment horizontal="center"/>
    </xf>
    <xf numFmtId="0" fontId="19" fillId="4" borderId="28" xfId="0" applyFont="1" applyFill="1" applyBorder="1" applyAlignment="1">
      <alignment horizontal="center" vertical="center"/>
    </xf>
    <xf numFmtId="0" fontId="0" fillId="0" borderId="39" xfId="0" applyBorder="1"/>
    <xf numFmtId="0" fontId="0" fillId="0" borderId="46" xfId="0" applyBorder="1"/>
    <xf numFmtId="0" fontId="0" fillId="0" borderId="46" xfId="0" applyFill="1" applyBorder="1"/>
    <xf numFmtId="0" fontId="0" fillId="0" borderId="31" xfId="0" applyFill="1" applyBorder="1"/>
    <xf numFmtId="0" fontId="0" fillId="0" borderId="0" xfId="0" applyAlignment="1">
      <alignment horizontal="left"/>
    </xf>
    <xf numFmtId="0" fontId="12" fillId="0" borderId="0" xfId="0" applyFont="1" applyAlignment="1">
      <alignment horizontal="left"/>
    </xf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23" fillId="0" borderId="0" xfId="0" quotePrefix="1" applyFont="1" applyBorder="1" applyAlignment="1">
      <alignment horizontal="left"/>
    </xf>
    <xf numFmtId="0" fontId="23" fillId="0" borderId="0" xfId="0" applyFont="1" applyBorder="1" applyAlignment="1">
      <alignment horizontal="left"/>
    </xf>
    <xf numFmtId="0" fontId="0" fillId="0" borderId="26" xfId="0" applyFill="1" applyBorder="1" applyAlignment="1">
      <alignment horizontal="center"/>
    </xf>
    <xf numFmtId="0" fontId="2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center"/>
    </xf>
    <xf numFmtId="0" fontId="3" fillId="0" borderId="0" xfId="0" applyFont="1" applyBorder="1" applyAlignment="1">
      <alignment horizontal="left" vertical="center"/>
    </xf>
    <xf numFmtId="0" fontId="2" fillId="0" borderId="0" xfId="0" applyFont="1" applyFill="1" applyBorder="1" applyAlignment="1">
      <alignment horizontal="center" wrapText="1"/>
    </xf>
    <xf numFmtId="0" fontId="2" fillId="0" borderId="0" xfId="0" applyNumberFormat="1" applyFont="1" applyFill="1" applyBorder="1" applyAlignment="1">
      <alignment wrapText="1"/>
    </xf>
    <xf numFmtId="0" fontId="2" fillId="0" borderId="0" xfId="0" applyFont="1" applyFill="1" applyBorder="1" applyAlignment="1">
      <alignment vertical="center" wrapText="1"/>
    </xf>
    <xf numFmtId="0" fontId="2" fillId="0" borderId="5" xfId="0" applyFont="1" applyFill="1" applyBorder="1" applyAlignment="1">
      <alignment vertical="center" wrapText="1"/>
    </xf>
    <xf numFmtId="0" fontId="4" fillId="0" borderId="0" xfId="0" applyFont="1" applyAlignment="1"/>
    <xf numFmtId="0" fontId="0" fillId="0" borderId="0" xfId="0" applyFont="1" applyBorder="1" applyAlignment="1">
      <alignment horizontal="center"/>
    </xf>
    <xf numFmtId="0" fontId="0" fillId="0" borderId="0" xfId="0" applyFont="1" applyBorder="1" applyAlignment="1">
      <alignment horizontal="right"/>
    </xf>
    <xf numFmtId="0" fontId="2" fillId="0" borderId="0" xfId="0" applyFont="1" applyAlignment="1">
      <alignment horizontal="center"/>
    </xf>
    <xf numFmtId="14" fontId="14" fillId="0" borderId="5" xfId="0" applyNumberFormat="1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47" xfId="0" applyFont="1" applyBorder="1" applyAlignment="1">
      <alignment horizontal="center"/>
    </xf>
    <xf numFmtId="14" fontId="11" fillId="4" borderId="26" xfId="0" applyNumberFormat="1" applyFont="1" applyFill="1" applyBorder="1" applyAlignment="1">
      <alignment horizontal="center"/>
    </xf>
    <xf numFmtId="0" fontId="17" fillId="0" borderId="5" xfId="0" applyFont="1" applyBorder="1" applyAlignment="1">
      <alignment horizontal="center"/>
    </xf>
    <xf numFmtId="0" fontId="7" fillId="0" borderId="0" xfId="0" applyFont="1" applyAlignment="1">
      <alignment horizontal="right"/>
    </xf>
    <xf numFmtId="0" fontId="5" fillId="0" borderId="0" xfId="1" applyAlignment="1">
      <alignment horizontal="right"/>
    </xf>
    <xf numFmtId="0" fontId="16" fillId="0" borderId="0" xfId="0" applyFont="1" applyAlignment="1">
      <alignment horizontal="right"/>
    </xf>
    <xf numFmtId="0" fontId="0" fillId="0" borderId="21" xfId="0" applyBorder="1" applyAlignment="1">
      <alignment horizontal="center"/>
    </xf>
    <xf numFmtId="0" fontId="0" fillId="0" borderId="20" xfId="0" applyBorder="1" applyAlignment="1">
      <alignment horizontal="center"/>
    </xf>
    <xf numFmtId="14" fontId="0" fillId="0" borderId="21" xfId="0" applyNumberFormat="1" applyBorder="1" applyAlignment="1">
      <alignment horizontal="center"/>
    </xf>
    <xf numFmtId="14" fontId="0" fillId="0" borderId="20" xfId="0" applyNumberFormat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0" xfId="0" applyFill="1" applyAlignment="1">
      <alignment horizontal="left"/>
    </xf>
    <xf numFmtId="0" fontId="0" fillId="0" borderId="27" xfId="0" applyBorder="1" applyAlignment="1">
      <alignment horizontal="center"/>
    </xf>
    <xf numFmtId="0" fontId="0" fillId="0" borderId="30" xfId="0" applyBorder="1" applyAlignment="1">
      <alignment horizontal="center"/>
    </xf>
    <xf numFmtId="14" fontId="3" fillId="0" borderId="27" xfId="0" applyNumberFormat="1" applyFont="1" applyBorder="1" applyAlignment="1">
      <alignment horizontal="center"/>
    </xf>
    <xf numFmtId="14" fontId="3" fillId="0" borderId="30" xfId="0" applyNumberFormat="1" applyFont="1" applyBorder="1" applyAlignment="1">
      <alignment horizontal="center"/>
    </xf>
    <xf numFmtId="0" fontId="0" fillId="0" borderId="0" xfId="0" applyAlignment="1">
      <alignment horizontal="left" vertical="top"/>
    </xf>
    <xf numFmtId="164" fontId="3" fillId="0" borderId="21" xfId="0" applyNumberFormat="1" applyFont="1" applyBorder="1" applyAlignment="1">
      <alignment horizontal="center"/>
    </xf>
    <xf numFmtId="164" fontId="3" fillId="0" borderId="20" xfId="0" applyNumberFormat="1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3" fillId="4" borderId="0" xfId="0" applyFont="1" applyFill="1" applyBorder="1" applyAlignment="1">
      <alignment horizontal="center" vertical="top" wrapText="1"/>
    </xf>
    <xf numFmtId="0" fontId="3" fillId="4" borderId="0" xfId="0" applyFont="1" applyFill="1" applyAlignment="1">
      <alignment horizontal="center" vertical="top" wrapText="1"/>
    </xf>
    <xf numFmtId="0" fontId="2" fillId="4" borderId="0" xfId="0" applyFont="1" applyFill="1" applyAlignment="1">
      <alignment horizontal="center" vertical="top" wrapText="1"/>
    </xf>
    <xf numFmtId="0" fontId="24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right"/>
    </xf>
    <xf numFmtId="0" fontId="11" fillId="0" borderId="5" xfId="0" applyFont="1" applyBorder="1" applyAlignment="1">
      <alignment horizontal="left"/>
    </xf>
    <xf numFmtId="0" fontId="11" fillId="0" borderId="6" xfId="0" applyFont="1" applyBorder="1" applyAlignment="1">
      <alignment horizontal="left"/>
    </xf>
    <xf numFmtId="14" fontId="11" fillId="0" borderId="5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11" fillId="4" borderId="26" xfId="0" applyFont="1" applyFill="1" applyBorder="1" applyAlignment="1">
      <alignment horizontal="center"/>
    </xf>
    <xf numFmtId="0" fontId="2" fillId="0" borderId="0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18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11" fillId="2" borderId="0" xfId="0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2" fillId="0" borderId="0" xfId="0" applyFont="1" applyAlignment="1">
      <alignment horizontal="left"/>
    </xf>
    <xf numFmtId="0" fontId="13" fillId="0" borderId="5" xfId="0" applyFont="1" applyBorder="1" applyAlignment="1">
      <alignment horizontal="center"/>
    </xf>
    <xf numFmtId="14" fontId="29" fillId="0" borderId="0" xfId="0" applyNumberFormat="1" applyFont="1" applyAlignment="1">
      <alignment horizontal="right"/>
    </xf>
    <xf numFmtId="0" fontId="27" fillId="0" borderId="15" xfId="0" applyFont="1" applyBorder="1" applyAlignment="1">
      <alignment horizontal="left"/>
    </xf>
    <xf numFmtId="0" fontId="1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1" fillId="0" borderId="0" xfId="1" applyFont="1" applyAlignment="1">
      <alignment horizontal="left"/>
    </xf>
    <xf numFmtId="0" fontId="11" fillId="0" borderId="0" xfId="0" applyFont="1" applyAlignment="1">
      <alignment horizontal="left"/>
    </xf>
    <xf numFmtId="0" fontId="2" fillId="4" borderId="19" xfId="0" applyFont="1" applyFill="1" applyBorder="1" applyAlignment="1">
      <alignment horizontal="center" wrapText="1"/>
    </xf>
    <xf numFmtId="0" fontId="2" fillId="4" borderId="18" xfId="0" applyFont="1" applyFill="1" applyBorder="1" applyAlignment="1">
      <alignment horizontal="center" wrapText="1"/>
    </xf>
    <xf numFmtId="0" fontId="2" fillId="4" borderId="0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17" fillId="0" borderId="0" xfId="0" applyFont="1" applyBorder="1" applyAlignment="1">
      <alignment horizontal="left"/>
    </xf>
    <xf numFmtId="0" fontId="17" fillId="0" borderId="5" xfId="0" applyFont="1" applyBorder="1" applyAlignment="1">
      <alignment horizontal="left"/>
    </xf>
    <xf numFmtId="14" fontId="0" fillId="0" borderId="0" xfId="0" applyNumberForma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2" fillId="4" borderId="0" xfId="0" applyFont="1" applyFill="1" applyBorder="1" applyAlignment="1">
      <alignment horizontal="center" wrapText="1"/>
    </xf>
    <xf numFmtId="0" fontId="12" fillId="0" borderId="0" xfId="0" applyFont="1" applyAlignment="1">
      <alignment horizontal="center" vertical="center"/>
    </xf>
    <xf numFmtId="0" fontId="11" fillId="4" borderId="0" xfId="0" applyFont="1" applyFill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17" fillId="2" borderId="26" xfId="0" applyFont="1" applyFill="1" applyBorder="1" applyAlignment="1">
      <alignment horizontal="center"/>
    </xf>
    <xf numFmtId="0" fontId="2" fillId="4" borderId="0" xfId="0" applyNumberFormat="1" applyFont="1" applyFill="1" applyBorder="1" applyAlignment="1">
      <alignment horizontal="center" vertical="center" wrapText="1"/>
    </xf>
    <xf numFmtId="0" fontId="11" fillId="0" borderId="47" xfId="0" applyFont="1" applyBorder="1" applyAlignment="1">
      <alignment horizontal="left"/>
    </xf>
    <xf numFmtId="0" fontId="11" fillId="0" borderId="0" xfId="0" applyFont="1" applyBorder="1" applyAlignment="1">
      <alignment horizontal="left" vertical="center"/>
    </xf>
    <xf numFmtId="0" fontId="11" fillId="0" borderId="5" xfId="0" applyFont="1" applyBorder="1" applyAlignment="1">
      <alignment horizontal="left" vertical="center"/>
    </xf>
    <xf numFmtId="0" fontId="19" fillId="4" borderId="26" xfId="0" applyFont="1" applyFill="1" applyBorder="1" applyAlignment="1">
      <alignment horizontal="center"/>
    </xf>
    <xf numFmtId="14" fontId="19" fillId="4" borderId="0" xfId="0" applyNumberFormat="1" applyFont="1" applyFill="1" applyBorder="1" applyAlignment="1">
      <alignment horizontal="center"/>
    </xf>
    <xf numFmtId="0" fontId="2" fillId="0" borderId="30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27" xfId="0" applyFont="1" applyBorder="1" applyAlignment="1">
      <alignment horizontal="center"/>
    </xf>
    <xf numFmtId="0" fontId="2" fillId="2" borderId="30" xfId="0" applyFont="1" applyFill="1" applyBorder="1" applyAlignment="1">
      <alignment horizontal="left"/>
    </xf>
    <xf numFmtId="0" fontId="2" fillId="2" borderId="27" xfId="0" applyFont="1" applyFill="1" applyBorder="1" applyAlignment="1">
      <alignment horizontal="left"/>
    </xf>
    <xf numFmtId="0" fontId="2" fillId="0" borderId="39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2" fillId="0" borderId="16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4" fillId="0" borderId="20" xfId="0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4" fillId="0" borderId="21" xfId="0" applyFont="1" applyFill="1" applyBorder="1" applyAlignment="1">
      <alignment horizontal="center"/>
    </xf>
    <xf numFmtId="0" fontId="20" fillId="0" borderId="30" xfId="0" applyFont="1" applyBorder="1" applyAlignment="1">
      <alignment horizontal="center"/>
    </xf>
    <xf numFmtId="0" fontId="20" fillId="0" borderId="27" xfId="0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49" fontId="2" fillId="0" borderId="30" xfId="0" applyNumberFormat="1" applyFont="1" applyFill="1" applyBorder="1" applyAlignment="1">
      <alignment horizontal="center"/>
    </xf>
    <xf numFmtId="49" fontId="2" fillId="0" borderId="6" xfId="0" applyNumberFormat="1" applyFont="1" applyFill="1" applyBorder="1" applyAlignment="1">
      <alignment horizontal="center"/>
    </xf>
    <xf numFmtId="49" fontId="2" fillId="0" borderId="27" xfId="0" applyNumberFormat="1" applyFont="1" applyFill="1" applyBorder="1" applyAlignment="1">
      <alignment horizontal="center"/>
    </xf>
    <xf numFmtId="0" fontId="2" fillId="4" borderId="16" xfId="0" applyFont="1" applyFill="1" applyBorder="1" applyAlignment="1">
      <alignment horizontal="center"/>
    </xf>
    <xf numFmtId="0" fontId="2" fillId="4" borderId="15" xfId="0" applyFont="1" applyFill="1" applyBorder="1" applyAlignment="1">
      <alignment horizontal="center"/>
    </xf>
    <xf numFmtId="0" fontId="2" fillId="4" borderId="17" xfId="0" applyFont="1" applyFill="1" applyBorder="1" applyAlignment="1">
      <alignment horizontal="center"/>
    </xf>
    <xf numFmtId="0" fontId="2" fillId="0" borderId="0" xfId="0" applyFont="1" applyBorder="1" applyAlignment="1">
      <alignment horizontal="left"/>
    </xf>
    <xf numFmtId="0" fontId="19" fillId="4" borderId="26" xfId="0" applyFont="1" applyFill="1" applyBorder="1" applyAlignment="1">
      <alignment horizontal="left"/>
    </xf>
    <xf numFmtId="0" fontId="2" fillId="0" borderId="0" xfId="0" applyFont="1" applyAlignment="1">
      <alignment horizontal="left" vertical="center"/>
    </xf>
    <xf numFmtId="0" fontId="2" fillId="2" borderId="26" xfId="0" applyFont="1" applyFill="1" applyBorder="1" applyAlignment="1">
      <alignment horizontal="center"/>
    </xf>
    <xf numFmtId="0" fontId="2" fillId="0" borderId="26" xfId="0" applyFont="1" applyBorder="1" applyAlignment="1">
      <alignment horizontal="center"/>
    </xf>
    <xf numFmtId="0" fontId="19" fillId="0" borderId="26" xfId="0" applyFont="1" applyFill="1" applyBorder="1" applyAlignment="1">
      <alignment horizontal="center"/>
    </xf>
    <xf numFmtId="14" fontId="19" fillId="4" borderId="26" xfId="0" applyNumberFormat="1" applyFont="1" applyFill="1" applyBorder="1" applyAlignment="1">
      <alignment horizontal="center"/>
    </xf>
    <xf numFmtId="14" fontId="11" fillId="0" borderId="26" xfId="0" applyNumberFormat="1" applyFont="1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2" fillId="0" borderId="0" xfId="0" applyFont="1" applyBorder="1" applyAlignment="1">
      <alignment horizontal="left" vertical="center"/>
    </xf>
    <xf numFmtId="14" fontId="11" fillId="4" borderId="0" xfId="0" applyNumberFormat="1" applyFont="1" applyFill="1" applyBorder="1" applyAlignment="1">
      <alignment horizontal="center"/>
    </xf>
    <xf numFmtId="14" fontId="11" fillId="4" borderId="26" xfId="0" applyNumberFormat="1" applyFont="1" applyFill="1" applyBorder="1" applyAlignment="1">
      <alignment horizontal="center"/>
    </xf>
    <xf numFmtId="0" fontId="23" fillId="0" borderId="0" xfId="0" quotePrefix="1" applyFont="1" applyBorder="1" applyAlignment="1">
      <alignment horizontal="left"/>
    </xf>
    <xf numFmtId="0" fontId="23" fillId="0" borderId="0" xfId="0" applyFont="1" applyBorder="1" applyAlignment="1">
      <alignment horizontal="left"/>
    </xf>
    <xf numFmtId="0" fontId="0" fillId="0" borderId="26" xfId="0" applyFill="1" applyBorder="1" applyAlignment="1">
      <alignment horizontal="center"/>
    </xf>
    <xf numFmtId="0" fontId="0" fillId="0" borderId="25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19" xfId="0" applyFill="1" applyBorder="1" applyAlignment="1">
      <alignment horizontal="center"/>
    </xf>
    <xf numFmtId="0" fontId="3" fillId="0" borderId="0" xfId="0" applyFont="1" applyFill="1" applyBorder="1" applyAlignment="1">
      <alignment horizontal="left"/>
    </xf>
    <xf numFmtId="0" fontId="0" fillId="0" borderId="0" xfId="0" applyBorder="1" applyAlignment="1">
      <alignment horizontal="left"/>
    </xf>
    <xf numFmtId="0" fontId="3" fillId="2" borderId="0" xfId="0" applyFont="1" applyFill="1" applyAlignment="1" applyProtection="1">
      <alignment horizontal="right"/>
      <protection hidden="1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23" fillId="0" borderId="0" xfId="0" quotePrefix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top"/>
    </xf>
    <xf numFmtId="0" fontId="0" fillId="0" borderId="33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38" xfId="0" applyBorder="1" applyAlignment="1">
      <alignment horizontal="center"/>
    </xf>
    <xf numFmtId="0" fontId="2" fillId="4" borderId="0" xfId="0" applyFont="1" applyFill="1" applyBorder="1" applyAlignment="1">
      <alignment horizontal="center" vertical="top" wrapText="1"/>
    </xf>
    <xf numFmtId="0" fontId="3" fillId="0" borderId="0" xfId="0" applyFont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right" vertical="center"/>
      <protection hidden="1"/>
    </xf>
    <xf numFmtId="0" fontId="0" fillId="0" borderId="16" xfId="0" applyBorder="1" applyAlignment="1">
      <alignment horizontal="center" vertical="top" wrapText="1"/>
    </xf>
    <xf numFmtId="0" fontId="0" fillId="0" borderId="18" xfId="0" applyBorder="1" applyAlignment="1">
      <alignment horizontal="center" vertical="top" wrapText="1"/>
    </xf>
    <xf numFmtId="0" fontId="0" fillId="0" borderId="20" xfId="0" applyBorder="1" applyAlignment="1">
      <alignment horizontal="center" vertical="top" wrapText="1"/>
    </xf>
    <xf numFmtId="0" fontId="1" fillId="0" borderId="0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6" fillId="3" borderId="22" xfId="0" applyFont="1" applyFill="1" applyBorder="1" applyAlignment="1">
      <alignment horizontal="center"/>
    </xf>
    <xf numFmtId="0" fontId="6" fillId="3" borderId="23" xfId="0" applyFont="1" applyFill="1" applyBorder="1" applyAlignment="1">
      <alignment horizontal="center"/>
    </xf>
    <xf numFmtId="0" fontId="6" fillId="3" borderId="24" xfId="0" applyFont="1" applyFill="1" applyBorder="1" applyAlignment="1">
      <alignment horizontal="center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Radio" firstButton="1" fmlaLink="Legenda!$C$76" lockText="1"/>
</file>

<file path=xl/ctrlProps/ctrlProp10.xml><?xml version="1.0" encoding="utf-8"?>
<formControlPr xmlns="http://schemas.microsoft.com/office/spreadsheetml/2009/9/main" objectType="CheckBox" fmlaLink="Legenda!$E$83" lockText="1" noThreeD="1"/>
</file>

<file path=xl/ctrlProps/ctrlProp11.xml><?xml version="1.0" encoding="utf-8"?>
<formControlPr xmlns="http://schemas.microsoft.com/office/spreadsheetml/2009/9/main" objectType="CheckBox" fmlaLink="Legenda!$E$84" lockText="1" noThreeD="1"/>
</file>

<file path=xl/ctrlProps/ctrlProp12.xml><?xml version="1.0" encoding="utf-8"?>
<formControlPr xmlns="http://schemas.microsoft.com/office/spreadsheetml/2009/9/main" objectType="CheckBox" fmlaLink="Legenda!$E$85" lockText="1" noThreeD="1"/>
</file>

<file path=xl/ctrlProps/ctrlProp13.xml><?xml version="1.0" encoding="utf-8"?>
<formControlPr xmlns="http://schemas.microsoft.com/office/spreadsheetml/2009/9/main" objectType="Button" lockText="1"/>
</file>

<file path=xl/ctrlProps/ctrlProp14.xml><?xml version="1.0" encoding="utf-8"?>
<formControlPr xmlns="http://schemas.microsoft.com/office/spreadsheetml/2009/9/main" objectType="CheckBox" fmlaLink="Legenda!$E$87" lockText="1" noThreeD="1"/>
</file>

<file path=xl/ctrlProps/ctrlProp15.xml><?xml version="1.0" encoding="utf-8"?>
<formControlPr xmlns="http://schemas.microsoft.com/office/spreadsheetml/2009/9/main" objectType="CheckBox" fmlaLink="Legenda!$E$88" lockText="1" noThreeD="1"/>
</file>

<file path=xl/ctrlProps/ctrlProp16.xml><?xml version="1.0" encoding="utf-8"?>
<formControlPr xmlns="http://schemas.microsoft.com/office/spreadsheetml/2009/9/main" objectType="CheckBox" fmlaLink="Legenda!$E$89" lockText="1" noThreeD="1"/>
</file>

<file path=xl/ctrlProps/ctrlProp17.xml><?xml version="1.0" encoding="utf-8"?>
<formControlPr xmlns="http://schemas.microsoft.com/office/spreadsheetml/2009/9/main" objectType="CheckBox" fmlaLink="Legenda!$E$91" lockText="1" noThreeD="1"/>
</file>

<file path=xl/ctrlProps/ctrlProp18.xml><?xml version="1.0" encoding="utf-8"?>
<formControlPr xmlns="http://schemas.microsoft.com/office/spreadsheetml/2009/9/main" objectType="CheckBox" fmlaLink="Legenda!$E$92" lockText="1" noThreeD="1"/>
</file>

<file path=xl/ctrlProps/ctrlProp19.xml><?xml version="1.0" encoding="utf-8"?>
<formControlPr xmlns="http://schemas.microsoft.com/office/spreadsheetml/2009/9/main" objectType="CheckBox" fmlaLink="Legenda!$E$93" lockText="1" noThreeD="1"/>
</file>

<file path=xl/ctrlProps/ctrlProp2.xml><?xml version="1.0" encoding="utf-8"?>
<formControlPr xmlns="http://schemas.microsoft.com/office/spreadsheetml/2009/9/main" objectType="Radio" lockText="1"/>
</file>

<file path=xl/ctrlProps/ctrlProp20.xml><?xml version="1.0" encoding="utf-8"?>
<formControlPr xmlns="http://schemas.microsoft.com/office/spreadsheetml/2009/9/main" objectType="CheckBox" fmlaLink="Legenda!$E$94" lockText="1" noThreeD="1"/>
</file>

<file path=xl/ctrlProps/ctrlProp21.xml><?xml version="1.0" encoding="utf-8"?>
<formControlPr xmlns="http://schemas.microsoft.com/office/spreadsheetml/2009/9/main" objectType="CheckBox" fmlaLink="Legenda!$E$95" lockText="1" noThreeD="1"/>
</file>

<file path=xl/ctrlProps/ctrlProp22.xml><?xml version="1.0" encoding="utf-8"?>
<formControlPr xmlns="http://schemas.microsoft.com/office/spreadsheetml/2009/9/main" objectType="CheckBox" fmlaLink="Legenda!$E$97" lockText="1" noThreeD="1"/>
</file>

<file path=xl/ctrlProps/ctrlProp23.xml><?xml version="1.0" encoding="utf-8"?>
<formControlPr xmlns="http://schemas.microsoft.com/office/spreadsheetml/2009/9/main" objectType="CheckBox" fmlaLink="Legenda!$E$98" lockText="1" noThreeD="1"/>
</file>

<file path=xl/ctrlProps/ctrlProp24.xml><?xml version="1.0" encoding="utf-8"?>
<formControlPr xmlns="http://schemas.microsoft.com/office/spreadsheetml/2009/9/main" objectType="CheckBox" fmlaLink="Legenda!$E$99" lockText="1" noThreeD="1"/>
</file>

<file path=xl/ctrlProps/ctrlProp25.xml><?xml version="1.0" encoding="utf-8"?>
<formControlPr xmlns="http://schemas.microsoft.com/office/spreadsheetml/2009/9/main" objectType="Button" lockText="1"/>
</file>

<file path=xl/ctrlProps/ctrlProp26.xml><?xml version="1.0" encoding="utf-8"?>
<formControlPr xmlns="http://schemas.microsoft.com/office/spreadsheetml/2009/9/main" objectType="Button" lockText="1"/>
</file>

<file path=xl/ctrlProps/ctrlProp27.xml><?xml version="1.0" encoding="utf-8"?>
<formControlPr xmlns="http://schemas.microsoft.com/office/spreadsheetml/2009/9/main" objectType="Button" lockText="1"/>
</file>

<file path=xl/ctrlProps/ctrlProp28.xml><?xml version="1.0" encoding="utf-8"?>
<formControlPr xmlns="http://schemas.microsoft.com/office/spreadsheetml/2009/9/main" objectType="Button" lockText="1"/>
</file>

<file path=xl/ctrlProps/ctrlProp29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Radio" checked="Checked" lockText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Radio" lockText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checked="Checked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Radio" lockText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Radio" lockText="1"/>
</file>

<file path=xl/ctrlProps/ctrlProp7.xml><?xml version="1.0" encoding="utf-8"?>
<formControlPr xmlns="http://schemas.microsoft.com/office/spreadsheetml/2009/9/main" objectType="Radio" lockText="1"/>
</file>

<file path=xl/ctrlProps/ctrlProp8.xml><?xml version="1.0" encoding="utf-8"?>
<formControlPr xmlns="http://schemas.microsoft.com/office/spreadsheetml/2009/9/main" objectType="Radio" lockText="1"/>
</file>

<file path=xl/ctrlProps/ctrlProp9.xml><?xml version="1.0" encoding="utf-8"?>
<formControlPr xmlns="http://schemas.microsoft.com/office/spreadsheetml/2009/9/main" objectType="Radio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171450</xdr:colOff>
          <xdr:row>33</xdr:row>
          <xdr:rowOff>0</xdr:rowOff>
        </xdr:from>
        <xdr:to>
          <xdr:col>1</xdr:col>
          <xdr:colOff>142875</xdr:colOff>
          <xdr:row>34</xdr:row>
          <xdr:rowOff>9525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171450</xdr:colOff>
          <xdr:row>34</xdr:row>
          <xdr:rowOff>0</xdr:rowOff>
        </xdr:from>
        <xdr:to>
          <xdr:col>1</xdr:col>
          <xdr:colOff>142875</xdr:colOff>
          <xdr:row>35</xdr:row>
          <xdr:rowOff>19050</xdr:rowOff>
        </xdr:to>
        <xdr:sp macro="" textlink="">
          <xdr:nvSpPr>
            <xdr:cNvPr id="1031" name="Option Button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171450</xdr:colOff>
          <xdr:row>35</xdr:row>
          <xdr:rowOff>0</xdr:rowOff>
        </xdr:from>
        <xdr:to>
          <xdr:col>1</xdr:col>
          <xdr:colOff>142875</xdr:colOff>
          <xdr:row>36</xdr:row>
          <xdr:rowOff>9525</xdr:rowOff>
        </xdr:to>
        <xdr:sp macro="" textlink="">
          <xdr:nvSpPr>
            <xdr:cNvPr id="1032" name="Option Button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171450</xdr:colOff>
          <xdr:row>36</xdr:row>
          <xdr:rowOff>0</xdr:rowOff>
        </xdr:from>
        <xdr:to>
          <xdr:col>1</xdr:col>
          <xdr:colOff>142875</xdr:colOff>
          <xdr:row>36</xdr:row>
          <xdr:rowOff>190500</xdr:rowOff>
        </xdr:to>
        <xdr:sp macro="" textlink="">
          <xdr:nvSpPr>
            <xdr:cNvPr id="1034" name="Option Button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171450</xdr:colOff>
          <xdr:row>37</xdr:row>
          <xdr:rowOff>0</xdr:rowOff>
        </xdr:from>
        <xdr:to>
          <xdr:col>1</xdr:col>
          <xdr:colOff>142875</xdr:colOff>
          <xdr:row>38</xdr:row>
          <xdr:rowOff>9525</xdr:rowOff>
        </xdr:to>
        <xdr:sp macro="" textlink="">
          <xdr:nvSpPr>
            <xdr:cNvPr id="1036" name="Option Button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171450</xdr:colOff>
          <xdr:row>38</xdr:row>
          <xdr:rowOff>0</xdr:rowOff>
        </xdr:from>
        <xdr:to>
          <xdr:col>1</xdr:col>
          <xdr:colOff>142875</xdr:colOff>
          <xdr:row>38</xdr:row>
          <xdr:rowOff>190500</xdr:rowOff>
        </xdr:to>
        <xdr:sp macro="" textlink="">
          <xdr:nvSpPr>
            <xdr:cNvPr id="1037" name="Option Button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171450</xdr:colOff>
          <xdr:row>39</xdr:row>
          <xdr:rowOff>0</xdr:rowOff>
        </xdr:from>
        <xdr:to>
          <xdr:col>1</xdr:col>
          <xdr:colOff>142875</xdr:colOff>
          <xdr:row>39</xdr:row>
          <xdr:rowOff>190500</xdr:rowOff>
        </xdr:to>
        <xdr:sp macro="" textlink="">
          <xdr:nvSpPr>
            <xdr:cNvPr id="1038" name="Option Button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171450</xdr:colOff>
          <xdr:row>40</xdr:row>
          <xdr:rowOff>0</xdr:rowOff>
        </xdr:from>
        <xdr:to>
          <xdr:col>1</xdr:col>
          <xdr:colOff>142875</xdr:colOff>
          <xdr:row>40</xdr:row>
          <xdr:rowOff>190500</xdr:rowOff>
        </xdr:to>
        <xdr:sp macro="" textlink="">
          <xdr:nvSpPr>
            <xdr:cNvPr id="1039" name="Option Button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171450</xdr:colOff>
          <xdr:row>41</xdr:row>
          <xdr:rowOff>0</xdr:rowOff>
        </xdr:from>
        <xdr:to>
          <xdr:col>1</xdr:col>
          <xdr:colOff>142875</xdr:colOff>
          <xdr:row>42</xdr:row>
          <xdr:rowOff>0</xdr:rowOff>
        </xdr:to>
        <xdr:sp macro="" textlink="">
          <xdr:nvSpPr>
            <xdr:cNvPr id="1040" name="Option Button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714375</xdr:colOff>
          <xdr:row>24</xdr:row>
          <xdr:rowOff>76200</xdr:rowOff>
        </xdr:from>
        <xdr:to>
          <xdr:col>3</xdr:col>
          <xdr:colOff>9525</xdr:colOff>
          <xdr:row>26</xdr:row>
          <xdr:rowOff>95250</xdr:rowOff>
        </xdr:to>
        <xdr:sp macro="" textlink="">
          <xdr:nvSpPr>
            <xdr:cNvPr id="13314" name="Check Box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1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857250</xdr:colOff>
          <xdr:row>24</xdr:row>
          <xdr:rowOff>76200</xdr:rowOff>
        </xdr:from>
        <xdr:to>
          <xdr:col>6</xdr:col>
          <xdr:colOff>9525</xdr:colOff>
          <xdr:row>26</xdr:row>
          <xdr:rowOff>95250</xdr:rowOff>
        </xdr:to>
        <xdr:sp macro="" textlink="">
          <xdr:nvSpPr>
            <xdr:cNvPr id="13315" name="Check Box 3" hidden="1">
              <a:extLst>
                <a:ext uri="{63B3BB69-23CF-44E3-9099-C40C66FF867C}">
                  <a14:compatExt spid="_x0000_s13315"/>
                </a:ext>
                <a:ext uri="{FF2B5EF4-FFF2-40B4-BE49-F238E27FC236}">
                  <a16:creationId xmlns:a16="http://schemas.microsoft.com/office/drawing/2014/main" id="{00000000-0008-0000-0100-000003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704850</xdr:colOff>
          <xdr:row>24</xdr:row>
          <xdr:rowOff>85725</xdr:rowOff>
        </xdr:from>
        <xdr:to>
          <xdr:col>9</xdr:col>
          <xdr:colOff>9525</xdr:colOff>
          <xdr:row>26</xdr:row>
          <xdr:rowOff>104775</xdr:rowOff>
        </xdr:to>
        <xdr:sp macro="" textlink="">
          <xdr:nvSpPr>
            <xdr:cNvPr id="13317" name="Check Box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1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638175</xdr:colOff>
          <xdr:row>14</xdr:row>
          <xdr:rowOff>123825</xdr:rowOff>
        </xdr:from>
        <xdr:to>
          <xdr:col>13</xdr:col>
          <xdr:colOff>0</xdr:colOff>
          <xdr:row>15</xdr:row>
          <xdr:rowOff>161925</xdr:rowOff>
        </xdr:to>
        <xdr:sp macro="" textlink="">
          <xdr:nvSpPr>
            <xdr:cNvPr id="13319" name="Button 7" hidden="1">
              <a:extLst>
                <a:ext uri="{63B3BB69-23CF-44E3-9099-C40C66FF867C}">
                  <a14:compatExt spid="_x0000_s13319"/>
                </a:ext>
                <a:ext uri="{FF2B5EF4-FFF2-40B4-BE49-F238E27FC236}">
                  <a16:creationId xmlns:a16="http://schemas.microsoft.com/office/drawing/2014/main" id="{00000000-0008-0000-0100-00000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it-IT" sz="1100" b="0" i="0" u="none" strike="noStrike" baseline="0">
                  <a:solidFill>
                    <a:srgbClr val="3366FF"/>
                  </a:solidFill>
                  <a:latin typeface="Calibri"/>
                  <a:ea typeface="Calibri"/>
                  <a:cs typeface="Calibri"/>
                </a:rPr>
                <a:t>cancella contraente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133350</xdr:colOff>
          <xdr:row>19</xdr:row>
          <xdr:rowOff>9525</xdr:rowOff>
        </xdr:from>
        <xdr:to>
          <xdr:col>2</xdr:col>
          <xdr:colOff>142875</xdr:colOff>
          <xdr:row>21</xdr:row>
          <xdr:rowOff>95250</xdr:rowOff>
        </xdr:to>
        <xdr:sp macro="" textlink="">
          <xdr:nvSpPr>
            <xdr:cNvPr id="10241" name="Check Box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3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342900</xdr:colOff>
          <xdr:row>19</xdr:row>
          <xdr:rowOff>9525</xdr:rowOff>
        </xdr:from>
        <xdr:to>
          <xdr:col>6</xdr:col>
          <xdr:colOff>142875</xdr:colOff>
          <xdr:row>21</xdr:row>
          <xdr:rowOff>95250</xdr:rowOff>
        </xdr:to>
        <xdr:sp macro="" textlink="">
          <xdr:nvSpPr>
            <xdr:cNvPr id="10245" name="Check Box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3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600075</xdr:colOff>
          <xdr:row>19</xdr:row>
          <xdr:rowOff>9525</xdr:rowOff>
        </xdr:from>
        <xdr:to>
          <xdr:col>10</xdr:col>
          <xdr:colOff>123825</xdr:colOff>
          <xdr:row>21</xdr:row>
          <xdr:rowOff>95250</xdr:rowOff>
        </xdr:to>
        <xdr:sp macro="" textlink="">
          <xdr:nvSpPr>
            <xdr:cNvPr id="10246" name="Check Box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3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133350</xdr:colOff>
          <xdr:row>28</xdr:row>
          <xdr:rowOff>57150</xdr:rowOff>
        </xdr:from>
        <xdr:to>
          <xdr:col>2</xdr:col>
          <xdr:colOff>142875</xdr:colOff>
          <xdr:row>31</xdr:row>
          <xdr:rowOff>95250</xdr:rowOff>
        </xdr:to>
        <xdr:sp macro="" textlink="">
          <xdr:nvSpPr>
            <xdr:cNvPr id="10247" name="Check Box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3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133350</xdr:colOff>
          <xdr:row>31</xdr:row>
          <xdr:rowOff>9525</xdr:rowOff>
        </xdr:from>
        <xdr:to>
          <xdr:col>2</xdr:col>
          <xdr:colOff>142875</xdr:colOff>
          <xdr:row>33</xdr:row>
          <xdr:rowOff>95250</xdr:rowOff>
        </xdr:to>
        <xdr:sp macro="" textlink="">
          <xdr:nvSpPr>
            <xdr:cNvPr id="10248" name="Check Box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3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133350</xdr:colOff>
          <xdr:row>34</xdr:row>
          <xdr:rowOff>9525</xdr:rowOff>
        </xdr:from>
        <xdr:to>
          <xdr:col>2</xdr:col>
          <xdr:colOff>142875</xdr:colOff>
          <xdr:row>36</xdr:row>
          <xdr:rowOff>95250</xdr:rowOff>
        </xdr:to>
        <xdr:sp macro="" textlink="">
          <xdr:nvSpPr>
            <xdr:cNvPr id="10249" name="Check Box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3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342900</xdr:colOff>
          <xdr:row>34</xdr:row>
          <xdr:rowOff>9525</xdr:rowOff>
        </xdr:from>
        <xdr:to>
          <xdr:col>6</xdr:col>
          <xdr:colOff>142875</xdr:colOff>
          <xdr:row>36</xdr:row>
          <xdr:rowOff>95250</xdr:rowOff>
        </xdr:to>
        <xdr:sp macro="" textlink="">
          <xdr:nvSpPr>
            <xdr:cNvPr id="10250" name="Check Box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3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600075</xdr:colOff>
          <xdr:row>34</xdr:row>
          <xdr:rowOff>0</xdr:rowOff>
        </xdr:from>
        <xdr:to>
          <xdr:col>10</xdr:col>
          <xdr:colOff>123825</xdr:colOff>
          <xdr:row>36</xdr:row>
          <xdr:rowOff>95250</xdr:rowOff>
        </xdr:to>
        <xdr:sp macro="" textlink="">
          <xdr:nvSpPr>
            <xdr:cNvPr id="10251" name="Check Box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3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133350</xdr:colOff>
          <xdr:row>47</xdr:row>
          <xdr:rowOff>9525</xdr:rowOff>
        </xdr:from>
        <xdr:to>
          <xdr:col>2</xdr:col>
          <xdr:colOff>142875</xdr:colOff>
          <xdr:row>49</xdr:row>
          <xdr:rowOff>95250</xdr:rowOff>
        </xdr:to>
        <xdr:sp macro="" textlink="">
          <xdr:nvSpPr>
            <xdr:cNvPr id="10252" name="Check Box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3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342900</xdr:colOff>
          <xdr:row>47</xdr:row>
          <xdr:rowOff>9525</xdr:rowOff>
        </xdr:from>
        <xdr:to>
          <xdr:col>6</xdr:col>
          <xdr:colOff>142875</xdr:colOff>
          <xdr:row>49</xdr:row>
          <xdr:rowOff>95250</xdr:rowOff>
        </xdr:to>
        <xdr:sp macro="" textlink="">
          <xdr:nvSpPr>
            <xdr:cNvPr id="10253" name="Check Box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3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438150</xdr:colOff>
          <xdr:row>47</xdr:row>
          <xdr:rowOff>9525</xdr:rowOff>
        </xdr:from>
        <xdr:to>
          <xdr:col>9</xdr:col>
          <xdr:colOff>590550</xdr:colOff>
          <xdr:row>49</xdr:row>
          <xdr:rowOff>95250</xdr:rowOff>
        </xdr:to>
        <xdr:sp macro="" textlink="">
          <xdr:nvSpPr>
            <xdr:cNvPr id="10254" name="Check Box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3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66675</xdr:colOff>
          <xdr:row>9</xdr:row>
          <xdr:rowOff>104775</xdr:rowOff>
        </xdr:from>
        <xdr:to>
          <xdr:col>12</xdr:col>
          <xdr:colOff>1390650</xdr:colOff>
          <xdr:row>10</xdr:row>
          <xdr:rowOff>152400</xdr:rowOff>
        </xdr:to>
        <xdr:sp macro="" textlink="">
          <xdr:nvSpPr>
            <xdr:cNvPr id="10255" name="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3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it-IT" sz="1100" b="0" i="0" u="none" strike="noStrike" baseline="0">
                  <a:solidFill>
                    <a:srgbClr val="0000FF"/>
                  </a:solidFill>
                  <a:latin typeface="Calibri"/>
                  <a:ea typeface="Calibri"/>
                  <a:cs typeface="Calibri"/>
                </a:rPr>
                <a:t>cancella destinatario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</xdr:colOff>
          <xdr:row>7</xdr:row>
          <xdr:rowOff>19050</xdr:rowOff>
        </xdr:from>
        <xdr:to>
          <xdr:col>13</xdr:col>
          <xdr:colOff>9525</xdr:colOff>
          <xdr:row>8</xdr:row>
          <xdr:rowOff>123825</xdr:rowOff>
        </xdr:to>
        <xdr:sp macro="" textlink="">
          <xdr:nvSpPr>
            <xdr:cNvPr id="10259" name="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3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it-IT" sz="1100" b="0" i="0" u="none" strike="noStrike" baseline="0">
                  <a:solidFill>
                    <a:srgbClr val="0000FF"/>
                  </a:solidFill>
                  <a:latin typeface="Calibri"/>
                  <a:ea typeface="Calibri"/>
                  <a:cs typeface="Calibri"/>
                </a:rPr>
                <a:t>come il contraente</a:t>
              </a:r>
            </a:p>
            <a:p>
              <a:pPr algn="ctr" rtl="0">
                <a:defRPr sz="1000"/>
              </a:pPr>
              <a:endParaRPr lang="it-IT" sz="1100" b="0" i="0" u="none" strike="noStrike" baseline="0">
                <a:solidFill>
                  <a:srgbClr val="0000FF"/>
                </a:solidFill>
                <a:latin typeface="Calibri"/>
                <a:ea typeface="Calibri"/>
                <a:cs typeface="Calibri"/>
              </a:endParaRP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28575</xdr:colOff>
          <xdr:row>22</xdr:row>
          <xdr:rowOff>66675</xdr:rowOff>
        </xdr:from>
        <xdr:to>
          <xdr:col>13</xdr:col>
          <xdr:colOff>19050</xdr:colOff>
          <xdr:row>23</xdr:row>
          <xdr:rowOff>123825</xdr:rowOff>
        </xdr:to>
        <xdr:sp macro="" textlink="">
          <xdr:nvSpPr>
            <xdr:cNvPr id="10268" name="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3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it-IT" sz="1100" b="0" i="0" u="none" strike="noStrike" baseline="0">
                  <a:solidFill>
                    <a:srgbClr val="0000FF"/>
                  </a:solidFill>
                  <a:latin typeface="Calibri"/>
                  <a:ea typeface="Calibri"/>
                  <a:cs typeface="Calibri"/>
                </a:rPr>
                <a:t>cancella dati tramite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57150</xdr:colOff>
          <xdr:row>39</xdr:row>
          <xdr:rowOff>123825</xdr:rowOff>
        </xdr:from>
        <xdr:to>
          <xdr:col>12</xdr:col>
          <xdr:colOff>1381125</xdr:colOff>
          <xdr:row>41</xdr:row>
          <xdr:rowOff>38100</xdr:rowOff>
        </xdr:to>
        <xdr:sp macro="" textlink="">
          <xdr:nvSpPr>
            <xdr:cNvPr id="10270" name="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3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it-IT" sz="1100" b="0" i="0" u="none" strike="noStrike" baseline="0">
                  <a:solidFill>
                    <a:srgbClr val="0000FF"/>
                  </a:solidFill>
                  <a:latin typeface="Calibri"/>
                  <a:ea typeface="Calibri"/>
                  <a:cs typeface="Calibri"/>
                </a:rPr>
                <a:t>cancella dati u.f.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</xdr:colOff>
          <xdr:row>37</xdr:row>
          <xdr:rowOff>66675</xdr:rowOff>
        </xdr:from>
        <xdr:to>
          <xdr:col>12</xdr:col>
          <xdr:colOff>1390650</xdr:colOff>
          <xdr:row>38</xdr:row>
          <xdr:rowOff>161925</xdr:rowOff>
        </xdr:to>
        <xdr:sp macro="" textlink="">
          <xdr:nvSpPr>
            <xdr:cNvPr id="10273" name="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3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it-IT" sz="1100" b="0" i="0" u="none" strike="noStrike" baseline="0">
                  <a:solidFill>
                    <a:srgbClr val="0000FF"/>
                  </a:solidFill>
                  <a:latin typeface="Calibri"/>
                  <a:ea typeface="Calibri"/>
                  <a:cs typeface="Calibri"/>
                </a:rPr>
                <a:t>come destinatario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18</xdr:row>
          <xdr:rowOff>19050</xdr:rowOff>
        </xdr:from>
        <xdr:to>
          <xdr:col>1</xdr:col>
          <xdr:colOff>247650</xdr:colOff>
          <xdr:row>19</xdr:row>
          <xdr:rowOff>38100</xdr:rowOff>
        </xdr:to>
        <xdr:sp macro="" textlink="">
          <xdr:nvSpPr>
            <xdr:cNvPr id="6147" name="Check Box 3" hidden="1">
              <a:extLst>
                <a:ext uri="{63B3BB69-23CF-44E3-9099-C40C66FF867C}">
                  <a14:compatExt spid="_x0000_s6147"/>
                </a:ext>
                <a:ext uri="{FF2B5EF4-FFF2-40B4-BE49-F238E27FC236}">
                  <a16:creationId xmlns:a16="http://schemas.microsoft.com/office/drawing/2014/main" id="{00000000-0008-0000-0600-00000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20</xdr:row>
          <xdr:rowOff>0</xdr:rowOff>
        </xdr:from>
        <xdr:to>
          <xdr:col>1</xdr:col>
          <xdr:colOff>247650</xdr:colOff>
          <xdr:row>21</xdr:row>
          <xdr:rowOff>19050</xdr:rowOff>
        </xdr:to>
        <xdr:sp macro="" textlink="">
          <xdr:nvSpPr>
            <xdr:cNvPr id="6148" name="Check Box 4" hidden="1">
              <a:extLst>
                <a:ext uri="{63B3BB69-23CF-44E3-9099-C40C66FF867C}">
                  <a14:compatExt spid="_x0000_s6148"/>
                </a:ext>
                <a:ext uri="{FF2B5EF4-FFF2-40B4-BE49-F238E27FC236}">
                  <a16:creationId xmlns:a16="http://schemas.microsoft.com/office/drawing/2014/main" id="{00000000-0008-0000-0600-00000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22</xdr:row>
          <xdr:rowOff>0</xdr:rowOff>
        </xdr:from>
        <xdr:to>
          <xdr:col>1</xdr:col>
          <xdr:colOff>238125</xdr:colOff>
          <xdr:row>23</xdr:row>
          <xdr:rowOff>28575</xdr:rowOff>
        </xdr:to>
        <xdr:sp macro="" textlink="">
          <xdr:nvSpPr>
            <xdr:cNvPr id="6149" name="Check Box 5" hidden="1">
              <a:extLst>
                <a:ext uri="{63B3BB69-23CF-44E3-9099-C40C66FF867C}">
                  <a14:compatExt spid="_x0000_s6149"/>
                </a:ext>
                <a:ext uri="{FF2B5EF4-FFF2-40B4-BE49-F238E27FC236}">
                  <a16:creationId xmlns:a16="http://schemas.microsoft.com/office/drawing/2014/main" id="{00000000-0008-0000-0600-00000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23</xdr:row>
          <xdr:rowOff>133350</xdr:rowOff>
        </xdr:from>
        <xdr:to>
          <xdr:col>1</xdr:col>
          <xdr:colOff>238125</xdr:colOff>
          <xdr:row>24</xdr:row>
          <xdr:rowOff>142875</xdr:rowOff>
        </xdr:to>
        <xdr:sp macro="" textlink="">
          <xdr:nvSpPr>
            <xdr:cNvPr id="6150" name="Check Box 6" hidden="1">
              <a:extLst>
                <a:ext uri="{63B3BB69-23CF-44E3-9099-C40C66FF867C}">
                  <a14:compatExt spid="_x0000_s6150"/>
                </a:ext>
                <a:ext uri="{FF2B5EF4-FFF2-40B4-BE49-F238E27FC236}">
                  <a16:creationId xmlns:a16="http://schemas.microsoft.com/office/drawing/2014/main" id="{00000000-0008-0000-0600-00000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25</xdr:row>
          <xdr:rowOff>95250</xdr:rowOff>
        </xdr:from>
        <xdr:to>
          <xdr:col>1</xdr:col>
          <xdr:colOff>238125</xdr:colOff>
          <xdr:row>26</xdr:row>
          <xdr:rowOff>104775</xdr:rowOff>
        </xdr:to>
        <xdr:sp macro="" textlink="">
          <xdr:nvSpPr>
            <xdr:cNvPr id="6151" name="Check Box 7" hidden="1">
              <a:extLst>
                <a:ext uri="{63B3BB69-23CF-44E3-9099-C40C66FF867C}">
                  <a14:compatExt spid="_x0000_s6151"/>
                </a:ext>
                <a:ext uri="{FF2B5EF4-FFF2-40B4-BE49-F238E27FC236}">
                  <a16:creationId xmlns:a16="http://schemas.microsoft.com/office/drawing/2014/main" id="{00000000-0008-0000-0600-00000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18</xdr:row>
          <xdr:rowOff>9525</xdr:rowOff>
        </xdr:from>
        <xdr:to>
          <xdr:col>10</xdr:col>
          <xdr:colOff>161925</xdr:colOff>
          <xdr:row>19</xdr:row>
          <xdr:rowOff>28575</xdr:rowOff>
        </xdr:to>
        <xdr:sp macro="" textlink="">
          <xdr:nvSpPr>
            <xdr:cNvPr id="6153" name="Check Box 9" hidden="1">
              <a:extLst>
                <a:ext uri="{63B3BB69-23CF-44E3-9099-C40C66FF867C}">
                  <a14:compatExt spid="_x0000_s6153"/>
                </a:ext>
                <a:ext uri="{FF2B5EF4-FFF2-40B4-BE49-F238E27FC236}">
                  <a16:creationId xmlns:a16="http://schemas.microsoft.com/office/drawing/2014/main" id="{00000000-0008-0000-0600-000009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19</xdr:row>
          <xdr:rowOff>142875</xdr:rowOff>
        </xdr:from>
        <xdr:to>
          <xdr:col>10</xdr:col>
          <xdr:colOff>161925</xdr:colOff>
          <xdr:row>21</xdr:row>
          <xdr:rowOff>9525</xdr:rowOff>
        </xdr:to>
        <xdr:sp macro="" textlink="">
          <xdr:nvSpPr>
            <xdr:cNvPr id="6155" name="Check Box 11" hidden="1">
              <a:extLst>
                <a:ext uri="{63B3BB69-23CF-44E3-9099-C40C66FF867C}">
                  <a14:compatExt spid="_x0000_s6155"/>
                </a:ext>
                <a:ext uri="{FF2B5EF4-FFF2-40B4-BE49-F238E27FC236}">
                  <a16:creationId xmlns:a16="http://schemas.microsoft.com/office/drawing/2014/main" id="{00000000-0008-0000-0600-00000B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161925</xdr:colOff>
          <xdr:row>20</xdr:row>
          <xdr:rowOff>9525</xdr:rowOff>
        </xdr:from>
        <xdr:to>
          <xdr:col>18</xdr:col>
          <xdr:colOff>0</xdr:colOff>
          <xdr:row>21</xdr:row>
          <xdr:rowOff>19050</xdr:rowOff>
        </xdr:to>
        <xdr:sp macro="" textlink="">
          <xdr:nvSpPr>
            <xdr:cNvPr id="6156" name="Check Box 12" hidden="1">
              <a:extLst>
                <a:ext uri="{63B3BB69-23CF-44E3-9099-C40C66FF867C}">
                  <a14:compatExt spid="_x0000_s6156"/>
                </a:ext>
                <a:ext uri="{FF2B5EF4-FFF2-40B4-BE49-F238E27FC236}">
                  <a16:creationId xmlns:a16="http://schemas.microsoft.com/office/drawing/2014/main" id="{00000000-0008-0000-0600-00000C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29</xdr:row>
          <xdr:rowOff>0</xdr:rowOff>
        </xdr:from>
        <xdr:to>
          <xdr:col>8</xdr:col>
          <xdr:colOff>161925</xdr:colOff>
          <xdr:row>29</xdr:row>
          <xdr:rowOff>171450</xdr:rowOff>
        </xdr:to>
        <xdr:sp macro="" textlink="">
          <xdr:nvSpPr>
            <xdr:cNvPr id="6157" name="Check Box 13" hidden="1">
              <a:extLst>
                <a:ext uri="{63B3BB69-23CF-44E3-9099-C40C66FF867C}">
                  <a14:compatExt spid="_x0000_s6157"/>
                </a:ext>
                <a:ext uri="{FF2B5EF4-FFF2-40B4-BE49-F238E27FC236}">
                  <a16:creationId xmlns:a16="http://schemas.microsoft.com/office/drawing/2014/main" id="{00000000-0008-0000-0600-00000D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29</xdr:row>
          <xdr:rowOff>0</xdr:rowOff>
        </xdr:from>
        <xdr:to>
          <xdr:col>11</xdr:col>
          <xdr:colOff>161925</xdr:colOff>
          <xdr:row>29</xdr:row>
          <xdr:rowOff>171450</xdr:rowOff>
        </xdr:to>
        <xdr:sp macro="" textlink="">
          <xdr:nvSpPr>
            <xdr:cNvPr id="6158" name="Check Box 14" hidden="1">
              <a:extLst>
                <a:ext uri="{63B3BB69-23CF-44E3-9099-C40C66FF867C}">
                  <a14:compatExt spid="_x0000_s6158"/>
                </a:ext>
                <a:ext uri="{FF2B5EF4-FFF2-40B4-BE49-F238E27FC236}">
                  <a16:creationId xmlns:a16="http://schemas.microsoft.com/office/drawing/2014/main" id="{00000000-0008-0000-0600-00000E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180975</xdr:colOff>
          <xdr:row>29</xdr:row>
          <xdr:rowOff>19050</xdr:rowOff>
        </xdr:from>
        <xdr:to>
          <xdr:col>16</xdr:col>
          <xdr:colOff>85725</xdr:colOff>
          <xdr:row>30</xdr:row>
          <xdr:rowOff>0</xdr:rowOff>
        </xdr:to>
        <xdr:sp macro="" textlink="">
          <xdr:nvSpPr>
            <xdr:cNvPr id="6159" name="Check Box 15" hidden="1">
              <a:extLst>
                <a:ext uri="{63B3BB69-23CF-44E3-9099-C40C66FF867C}">
                  <a14:compatExt spid="_x0000_s6159"/>
                </a:ext>
                <a:ext uri="{FF2B5EF4-FFF2-40B4-BE49-F238E27FC236}">
                  <a16:creationId xmlns:a16="http://schemas.microsoft.com/office/drawing/2014/main" id="{00000000-0008-0000-0600-00000F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3175">
              <a:solidFill>
                <a:srgbClr val="C0C0C0" mc:Ignorable="a14" a14:legacySpreadsheetColorIndex="22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228600</xdr:colOff>
          <xdr:row>29</xdr:row>
          <xdr:rowOff>9525</xdr:rowOff>
        </xdr:from>
        <xdr:to>
          <xdr:col>19</xdr:col>
          <xdr:colOff>152400</xdr:colOff>
          <xdr:row>29</xdr:row>
          <xdr:rowOff>171450</xdr:rowOff>
        </xdr:to>
        <xdr:sp macro="" textlink="">
          <xdr:nvSpPr>
            <xdr:cNvPr id="6160" name="Check Box 16" hidden="1">
              <a:extLst>
                <a:ext uri="{63B3BB69-23CF-44E3-9099-C40C66FF867C}">
                  <a14:compatExt spid="_x0000_s6160"/>
                </a:ext>
                <a:ext uri="{FF2B5EF4-FFF2-40B4-BE49-F238E27FC236}">
                  <a16:creationId xmlns:a16="http://schemas.microsoft.com/office/drawing/2014/main" id="{00000000-0008-0000-0600-000010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3175">
              <a:solidFill>
                <a:srgbClr val="969696" mc:Ignorable="a14" a14:legacySpreadsheetColorIndex="55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28575</xdr:colOff>
          <xdr:row>24</xdr:row>
          <xdr:rowOff>9525</xdr:rowOff>
        </xdr:from>
        <xdr:to>
          <xdr:col>6</xdr:col>
          <xdr:colOff>190500</xdr:colOff>
          <xdr:row>25</xdr:row>
          <xdr:rowOff>0</xdr:rowOff>
        </xdr:to>
        <xdr:sp macro="" textlink="">
          <xdr:nvSpPr>
            <xdr:cNvPr id="7169" name="Check Box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7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24</xdr:row>
          <xdr:rowOff>19050</xdr:rowOff>
        </xdr:from>
        <xdr:to>
          <xdr:col>8</xdr:col>
          <xdr:colOff>200025</xdr:colOff>
          <xdr:row>25</xdr:row>
          <xdr:rowOff>0</xdr:rowOff>
        </xdr:to>
        <xdr:sp macro="" textlink="">
          <xdr:nvSpPr>
            <xdr:cNvPr id="7170" name="Check Box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7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209550</xdr:colOff>
          <xdr:row>21</xdr:row>
          <xdr:rowOff>19050</xdr:rowOff>
        </xdr:from>
        <xdr:to>
          <xdr:col>10</xdr:col>
          <xdr:colOff>381000</xdr:colOff>
          <xdr:row>22</xdr:row>
          <xdr:rowOff>9525</xdr:rowOff>
        </xdr:to>
        <xdr:sp macro="" textlink="">
          <xdr:nvSpPr>
            <xdr:cNvPr id="7171" name="Check Box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7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12</xdr:col>
      <xdr:colOff>142604</xdr:colOff>
      <xdr:row>21</xdr:row>
      <xdr:rowOff>19050</xdr:rowOff>
    </xdr:from>
    <xdr:to>
      <xdr:col>13</xdr:col>
      <xdr:colOff>126640</xdr:colOff>
      <xdr:row>22</xdr:row>
      <xdr:rowOff>9525</xdr:rowOff>
    </xdr:to>
    <xdr:sp macro="" textlink="">
      <xdr:nvSpPr>
        <xdr:cNvPr id="7172" name="Check Box 4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700-0000041C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152400</xdr:colOff>
          <xdr:row>20</xdr:row>
          <xdr:rowOff>47625</xdr:rowOff>
        </xdr:from>
        <xdr:to>
          <xdr:col>13</xdr:col>
          <xdr:colOff>133350</xdr:colOff>
          <xdr:row>21</xdr:row>
          <xdr:rowOff>0</xdr:rowOff>
        </xdr:to>
        <xdr:sp macro="" textlink="">
          <xdr:nvSpPr>
            <xdr:cNvPr id="7173" name="Check Box 5" hidden="1">
              <a:extLst>
                <a:ext uri="{63B3BB69-23CF-44E3-9099-C40C66FF867C}">
                  <a14:compatExt spid="_x0000_s7173"/>
                </a:ext>
                <a:ext uri="{FF2B5EF4-FFF2-40B4-BE49-F238E27FC236}">
                  <a16:creationId xmlns:a16="http://schemas.microsoft.com/office/drawing/2014/main" id="{00000000-0008-0000-0700-00000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9525</xdr:colOff>
          <xdr:row>20</xdr:row>
          <xdr:rowOff>47625</xdr:rowOff>
        </xdr:from>
        <xdr:to>
          <xdr:col>16</xdr:col>
          <xdr:colOff>180975</xdr:colOff>
          <xdr:row>21</xdr:row>
          <xdr:rowOff>0</xdr:rowOff>
        </xdr:to>
        <xdr:sp macro="" textlink="">
          <xdr:nvSpPr>
            <xdr:cNvPr id="7174" name="Check Box 6" hidden="1">
              <a:extLst>
                <a:ext uri="{63B3BB69-23CF-44E3-9099-C40C66FF867C}">
                  <a14:compatExt spid="_x0000_s7174"/>
                </a:ext>
                <a:ext uri="{FF2B5EF4-FFF2-40B4-BE49-F238E27FC236}">
                  <a16:creationId xmlns:a16="http://schemas.microsoft.com/office/drawing/2014/main" id="{00000000-0008-0000-0700-00000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28</xdr:row>
          <xdr:rowOff>28575</xdr:rowOff>
        </xdr:from>
        <xdr:to>
          <xdr:col>10</xdr:col>
          <xdr:colOff>361950</xdr:colOff>
          <xdr:row>29</xdr:row>
          <xdr:rowOff>19050</xdr:rowOff>
        </xdr:to>
        <xdr:sp macro="" textlink="">
          <xdr:nvSpPr>
            <xdr:cNvPr id="7175" name="Check Box 7" hidden="1">
              <a:extLst>
                <a:ext uri="{63B3BB69-23CF-44E3-9099-C40C66FF867C}">
                  <a14:compatExt spid="_x0000_s7175"/>
                </a:ext>
                <a:ext uri="{FF2B5EF4-FFF2-40B4-BE49-F238E27FC236}">
                  <a16:creationId xmlns:a16="http://schemas.microsoft.com/office/drawing/2014/main" id="{00000000-0008-0000-0700-00000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152400</xdr:colOff>
          <xdr:row>28</xdr:row>
          <xdr:rowOff>19050</xdr:rowOff>
        </xdr:from>
        <xdr:to>
          <xdr:col>13</xdr:col>
          <xdr:colOff>133350</xdr:colOff>
          <xdr:row>29</xdr:row>
          <xdr:rowOff>9525</xdr:rowOff>
        </xdr:to>
        <xdr:sp macro="" textlink="">
          <xdr:nvSpPr>
            <xdr:cNvPr id="7176" name="Check Box 8" hidden="1">
              <a:extLst>
                <a:ext uri="{63B3BB69-23CF-44E3-9099-C40C66FF867C}">
                  <a14:compatExt spid="_x0000_s7176"/>
                </a:ext>
                <a:ext uri="{FF2B5EF4-FFF2-40B4-BE49-F238E27FC236}">
                  <a16:creationId xmlns:a16="http://schemas.microsoft.com/office/drawing/2014/main" id="{00000000-0008-0000-0700-00000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28575</xdr:colOff>
          <xdr:row>27</xdr:row>
          <xdr:rowOff>19050</xdr:rowOff>
        </xdr:from>
        <xdr:to>
          <xdr:col>6</xdr:col>
          <xdr:colOff>190500</xdr:colOff>
          <xdr:row>28</xdr:row>
          <xdr:rowOff>0</xdr:rowOff>
        </xdr:to>
        <xdr:sp macro="" textlink="">
          <xdr:nvSpPr>
            <xdr:cNvPr id="7177" name="Check Box 9" hidden="1">
              <a:extLst>
                <a:ext uri="{63B3BB69-23CF-44E3-9099-C40C66FF867C}">
                  <a14:compatExt spid="_x0000_s7177"/>
                </a:ext>
                <a:ext uri="{FF2B5EF4-FFF2-40B4-BE49-F238E27FC236}">
                  <a16:creationId xmlns:a16="http://schemas.microsoft.com/office/drawing/2014/main" id="{00000000-0008-0000-0700-00000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27</xdr:row>
          <xdr:rowOff>19050</xdr:rowOff>
        </xdr:from>
        <xdr:to>
          <xdr:col>8</xdr:col>
          <xdr:colOff>209550</xdr:colOff>
          <xdr:row>28</xdr:row>
          <xdr:rowOff>9525</xdr:rowOff>
        </xdr:to>
        <xdr:sp macro="" textlink="">
          <xdr:nvSpPr>
            <xdr:cNvPr id="7178" name="Check Box 10" hidden="1">
              <a:extLst>
                <a:ext uri="{63B3BB69-23CF-44E3-9099-C40C66FF867C}">
                  <a14:compatExt spid="_x0000_s7178"/>
                </a:ext>
                <a:ext uri="{FF2B5EF4-FFF2-40B4-BE49-F238E27FC236}">
                  <a16:creationId xmlns:a16="http://schemas.microsoft.com/office/drawing/2014/main" id="{00000000-0008-0000-0700-00000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28575</xdr:colOff>
          <xdr:row>22</xdr:row>
          <xdr:rowOff>47625</xdr:rowOff>
        </xdr:from>
        <xdr:to>
          <xdr:col>6</xdr:col>
          <xdr:colOff>190500</xdr:colOff>
          <xdr:row>23</xdr:row>
          <xdr:rowOff>85725</xdr:rowOff>
        </xdr:to>
        <xdr:sp macro="" textlink="">
          <xdr:nvSpPr>
            <xdr:cNvPr id="7180" name="Check Box 12" hidden="1">
              <a:extLst>
                <a:ext uri="{63B3BB69-23CF-44E3-9099-C40C66FF867C}">
                  <a14:compatExt spid="_x0000_s7180"/>
                </a:ext>
                <a:ext uri="{FF2B5EF4-FFF2-40B4-BE49-F238E27FC236}">
                  <a16:creationId xmlns:a16="http://schemas.microsoft.com/office/drawing/2014/main" id="{00000000-0008-0000-0700-00000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22</xdr:row>
          <xdr:rowOff>47625</xdr:rowOff>
        </xdr:from>
        <xdr:to>
          <xdr:col>8</xdr:col>
          <xdr:colOff>200025</xdr:colOff>
          <xdr:row>23</xdr:row>
          <xdr:rowOff>85725</xdr:rowOff>
        </xdr:to>
        <xdr:sp macro="" textlink="">
          <xdr:nvSpPr>
            <xdr:cNvPr id="7181" name="Check Box 13" hidden="1">
              <a:extLst>
                <a:ext uri="{63B3BB69-23CF-44E3-9099-C40C66FF867C}">
                  <a14:compatExt spid="_x0000_s7181"/>
                </a:ext>
                <a:ext uri="{FF2B5EF4-FFF2-40B4-BE49-F238E27FC236}">
                  <a16:creationId xmlns:a16="http://schemas.microsoft.com/office/drawing/2014/main" id="{00000000-0008-0000-0700-00000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22</xdr:row>
          <xdr:rowOff>47625</xdr:rowOff>
        </xdr:from>
        <xdr:to>
          <xdr:col>17</xdr:col>
          <xdr:colOff>152400</xdr:colOff>
          <xdr:row>23</xdr:row>
          <xdr:rowOff>85725</xdr:rowOff>
        </xdr:to>
        <xdr:sp macro="" textlink="">
          <xdr:nvSpPr>
            <xdr:cNvPr id="7190" name="Check Box 22" hidden="1">
              <a:extLst>
                <a:ext uri="{63B3BB69-23CF-44E3-9099-C40C66FF867C}">
                  <a14:compatExt spid="_x0000_s7190"/>
                </a:ext>
                <a:ext uri="{FF2B5EF4-FFF2-40B4-BE49-F238E27FC236}">
                  <a16:creationId xmlns:a16="http://schemas.microsoft.com/office/drawing/2014/main" id="{00000000-0008-0000-0700-00001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9525</xdr:colOff>
          <xdr:row>22</xdr:row>
          <xdr:rowOff>57150</xdr:rowOff>
        </xdr:from>
        <xdr:to>
          <xdr:col>18</xdr:col>
          <xdr:colOff>171450</xdr:colOff>
          <xdr:row>23</xdr:row>
          <xdr:rowOff>85725</xdr:rowOff>
        </xdr:to>
        <xdr:sp macro="" textlink="">
          <xdr:nvSpPr>
            <xdr:cNvPr id="7191" name="Check Box 23" hidden="1">
              <a:extLst>
                <a:ext uri="{63B3BB69-23CF-44E3-9099-C40C66FF867C}">
                  <a14:compatExt spid="_x0000_s7191"/>
                </a:ext>
                <a:ext uri="{FF2B5EF4-FFF2-40B4-BE49-F238E27FC236}">
                  <a16:creationId xmlns:a16="http://schemas.microsoft.com/office/drawing/2014/main" id="{00000000-0008-0000-0700-00001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ciano.ferraro/AppData/Local/Microsoft/Windows/INetCache/Content.Outlook/61EECSKE/Lista%20Materiali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a Materiali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3" Type="http://schemas.openxmlformats.org/officeDocument/2006/relationships/drawing" Target="../drawings/drawing1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oci-ris@postacert.difesa.it" TargetMode="External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3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2.xml"/><Relationship Id="rId5" Type="http://schemas.openxmlformats.org/officeDocument/2006/relationships/ctrlProp" Target="../ctrlProps/ctrlProp11.xml"/><Relationship Id="rId4" Type="http://schemas.openxmlformats.org/officeDocument/2006/relationships/ctrlProp" Target="../ctrlProps/ctrlProp10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mailto:maristat@postacert.difesa.it" TargetMode="External"/><Relationship Id="rId2" Type="http://schemas.openxmlformats.org/officeDocument/2006/relationships/hyperlink" Target="mailto:statesercito@postacert.difesa.it" TargetMode="External"/><Relationship Id="rId1" Type="http://schemas.openxmlformats.org/officeDocument/2006/relationships/hyperlink" Target="mailto:sgd@postacert.difesa.it" TargetMode="External"/><Relationship Id="rId6" Type="http://schemas.openxmlformats.org/officeDocument/2006/relationships/printerSettings" Target="../printerSettings/printerSettings3.bin"/><Relationship Id="rId5" Type="http://schemas.openxmlformats.org/officeDocument/2006/relationships/hyperlink" Target="mailto:ttct@sutor.it" TargetMode="External"/><Relationship Id="rId4" Type="http://schemas.openxmlformats.org/officeDocument/2006/relationships/hyperlink" Target="mailto:stataereo@postacert.difesa.it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8.xml"/><Relationship Id="rId13" Type="http://schemas.openxmlformats.org/officeDocument/2006/relationships/ctrlProp" Target="../ctrlProps/ctrlProp23.xml"/><Relationship Id="rId18" Type="http://schemas.openxmlformats.org/officeDocument/2006/relationships/ctrlProp" Target="../ctrlProps/ctrlProp28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7.xml"/><Relationship Id="rId12" Type="http://schemas.openxmlformats.org/officeDocument/2006/relationships/ctrlProp" Target="../ctrlProps/ctrlProp22.xml"/><Relationship Id="rId17" Type="http://schemas.openxmlformats.org/officeDocument/2006/relationships/ctrlProp" Target="../ctrlProps/ctrlProp27.xml"/><Relationship Id="rId2" Type="http://schemas.openxmlformats.org/officeDocument/2006/relationships/drawing" Target="../drawings/drawing3.xml"/><Relationship Id="rId16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16.xml"/><Relationship Id="rId11" Type="http://schemas.openxmlformats.org/officeDocument/2006/relationships/ctrlProp" Target="../ctrlProps/ctrlProp21.xml"/><Relationship Id="rId5" Type="http://schemas.openxmlformats.org/officeDocument/2006/relationships/ctrlProp" Target="../ctrlProps/ctrlProp15.xml"/><Relationship Id="rId15" Type="http://schemas.openxmlformats.org/officeDocument/2006/relationships/ctrlProp" Target="../ctrlProps/ctrlProp25.xml"/><Relationship Id="rId10" Type="http://schemas.openxmlformats.org/officeDocument/2006/relationships/ctrlProp" Target="../ctrlProps/ctrlProp20.xml"/><Relationship Id="rId19" Type="http://schemas.openxmlformats.org/officeDocument/2006/relationships/ctrlProp" Target="../ctrlProps/ctrlProp29.xml"/><Relationship Id="rId4" Type="http://schemas.openxmlformats.org/officeDocument/2006/relationships/ctrlProp" Target="../ctrlProps/ctrlProp14.xml"/><Relationship Id="rId9" Type="http://schemas.openxmlformats.org/officeDocument/2006/relationships/ctrlProp" Target="../ctrlProps/ctrlProp19.xml"/><Relationship Id="rId14" Type="http://schemas.openxmlformats.org/officeDocument/2006/relationships/ctrlProp" Target="../ctrlProps/ctrlProp2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4.xml"/><Relationship Id="rId13" Type="http://schemas.openxmlformats.org/officeDocument/2006/relationships/ctrlProp" Target="../ctrlProps/ctrlProp39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33.xml"/><Relationship Id="rId12" Type="http://schemas.openxmlformats.org/officeDocument/2006/relationships/ctrlProp" Target="../ctrlProps/ctrlProp38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32.xml"/><Relationship Id="rId11" Type="http://schemas.openxmlformats.org/officeDocument/2006/relationships/ctrlProp" Target="../ctrlProps/ctrlProp37.xml"/><Relationship Id="rId5" Type="http://schemas.openxmlformats.org/officeDocument/2006/relationships/ctrlProp" Target="../ctrlProps/ctrlProp31.xml"/><Relationship Id="rId15" Type="http://schemas.openxmlformats.org/officeDocument/2006/relationships/ctrlProp" Target="../ctrlProps/ctrlProp41.xml"/><Relationship Id="rId10" Type="http://schemas.openxmlformats.org/officeDocument/2006/relationships/ctrlProp" Target="../ctrlProps/ctrlProp36.xml"/><Relationship Id="rId4" Type="http://schemas.openxmlformats.org/officeDocument/2006/relationships/ctrlProp" Target="../ctrlProps/ctrlProp30.xml"/><Relationship Id="rId9" Type="http://schemas.openxmlformats.org/officeDocument/2006/relationships/ctrlProp" Target="../ctrlProps/ctrlProp35.xml"/><Relationship Id="rId14" Type="http://schemas.openxmlformats.org/officeDocument/2006/relationships/ctrlProp" Target="../ctrlProps/ctrlProp40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6.xml"/><Relationship Id="rId13" Type="http://schemas.openxmlformats.org/officeDocument/2006/relationships/ctrlProp" Target="../ctrlProps/ctrlProp51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45.xml"/><Relationship Id="rId12" Type="http://schemas.openxmlformats.org/officeDocument/2006/relationships/ctrlProp" Target="../ctrlProps/ctrlProp50.xml"/><Relationship Id="rId2" Type="http://schemas.openxmlformats.org/officeDocument/2006/relationships/drawing" Target="../drawings/drawing5.xml"/><Relationship Id="rId16" Type="http://schemas.openxmlformats.org/officeDocument/2006/relationships/ctrlProp" Target="../ctrlProps/ctrlProp54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10" Type="http://schemas.openxmlformats.org/officeDocument/2006/relationships/ctrlProp" Target="../ctrlProps/ctrlProp48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/>
  <dimension ref="A1:Q50"/>
  <sheetViews>
    <sheetView tabSelected="1" view="pageLayout" zoomScaleNormal="100" workbookViewId="0">
      <selection activeCell="O27" sqref="O27"/>
    </sheetView>
  </sheetViews>
  <sheetFormatPr defaultRowHeight="15" x14ac:dyDescent="0.25"/>
  <cols>
    <col min="1" max="1" width="2.5703125" customWidth="1"/>
    <col min="2" max="2" width="2.28515625" customWidth="1"/>
    <col min="3" max="3" width="4.42578125" customWidth="1"/>
    <col min="4" max="4" width="9.42578125" customWidth="1"/>
    <col min="5" max="5" width="8.140625" customWidth="1"/>
    <col min="7" max="7" width="12.5703125" customWidth="1"/>
    <col min="8" max="8" width="5.140625" customWidth="1"/>
    <col min="9" max="9" width="3.5703125" customWidth="1"/>
    <col min="10" max="10" width="6.85546875" customWidth="1"/>
    <col min="11" max="11" width="4.140625" customWidth="1"/>
    <col min="12" max="13" width="3.85546875" customWidth="1"/>
    <col min="14" max="15" width="23" customWidth="1"/>
    <col min="16" max="16" width="49.28515625" customWidth="1"/>
    <col min="17" max="17" width="26.85546875" customWidth="1"/>
    <col min="18" max="18" width="40.28515625" customWidth="1"/>
    <col min="21" max="21" width="10.85546875" customWidth="1"/>
    <col min="22" max="22" width="9.28515625" bestFit="1" customWidth="1"/>
  </cols>
  <sheetData>
    <row r="1" spans="1:14" x14ac:dyDescent="0.25">
      <c r="A1" s="241" t="s">
        <v>642</v>
      </c>
      <c r="B1" s="241"/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</row>
    <row r="2" spans="1:14" x14ac:dyDescent="0.25">
      <c r="A2" s="241"/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  <c r="N2" s="241"/>
    </row>
    <row r="3" spans="1:14" x14ac:dyDescent="0.25">
      <c r="A3" s="241"/>
      <c r="B3" s="241"/>
      <c r="C3" s="241"/>
      <c r="D3" s="241"/>
      <c r="E3" s="241"/>
      <c r="F3" s="241"/>
      <c r="G3" s="241"/>
      <c r="H3" s="241"/>
      <c r="I3" s="241"/>
      <c r="J3" s="241"/>
      <c r="K3" s="241"/>
      <c r="L3" s="241"/>
      <c r="M3" s="241"/>
      <c r="N3" s="241"/>
    </row>
    <row r="4" spans="1:14" x14ac:dyDescent="0.25">
      <c r="A4" s="241"/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</row>
    <row r="5" spans="1:14" x14ac:dyDescent="0.25">
      <c r="A5" s="241"/>
      <c r="B5" s="241"/>
      <c r="C5" s="241"/>
      <c r="D5" s="241"/>
      <c r="E5" s="241"/>
      <c r="F5" s="241"/>
      <c r="G5" s="241"/>
      <c r="H5" s="241"/>
      <c r="I5" s="241"/>
      <c r="J5" s="241"/>
      <c r="K5" s="241"/>
      <c r="L5" s="241"/>
      <c r="M5" s="241"/>
      <c r="N5" s="241"/>
    </row>
    <row r="6" spans="1:14" x14ac:dyDescent="0.25">
      <c r="A6" s="241"/>
      <c r="B6" s="241"/>
      <c r="C6" s="241"/>
      <c r="D6" s="241"/>
      <c r="E6" s="241"/>
      <c r="F6" s="241"/>
      <c r="G6" s="241"/>
      <c r="H6" s="241"/>
      <c r="I6" s="241"/>
      <c r="J6" s="241"/>
      <c r="K6" s="241"/>
      <c r="L6" s="241"/>
      <c r="M6" s="241"/>
      <c r="N6" s="241"/>
    </row>
    <row r="7" spans="1:14" x14ac:dyDescent="0.25">
      <c r="A7" s="241"/>
      <c r="B7" s="241"/>
      <c r="C7" s="241"/>
      <c r="D7" s="241"/>
      <c r="E7" s="241"/>
      <c r="F7" s="241"/>
      <c r="G7" s="241"/>
      <c r="H7" s="241"/>
      <c r="I7" s="241"/>
      <c r="J7" s="241"/>
      <c r="K7" s="241"/>
      <c r="L7" s="241"/>
      <c r="M7" s="241"/>
      <c r="N7" s="241"/>
    </row>
    <row r="8" spans="1:14" x14ac:dyDescent="0.25">
      <c r="A8" s="241"/>
      <c r="B8" s="241"/>
      <c r="C8" s="241"/>
      <c r="D8" s="241"/>
      <c r="E8" s="241"/>
      <c r="F8" s="241"/>
      <c r="G8" s="241"/>
      <c r="H8" s="241"/>
      <c r="I8" s="241"/>
      <c r="J8" s="241"/>
      <c r="K8" s="241"/>
      <c r="L8" s="241"/>
      <c r="M8" s="241"/>
      <c r="N8" s="241"/>
    </row>
    <row r="9" spans="1:14" x14ac:dyDescent="0.25">
      <c r="A9" s="241"/>
      <c r="B9" s="241"/>
      <c r="C9" s="241"/>
      <c r="D9" s="241"/>
      <c r="E9" s="241"/>
      <c r="F9" s="241"/>
      <c r="G9" s="241"/>
      <c r="H9" s="241"/>
      <c r="I9" s="241"/>
      <c r="J9" s="241"/>
      <c r="K9" s="241"/>
      <c r="L9" s="241"/>
      <c r="M9" s="241"/>
      <c r="N9" s="241"/>
    </row>
    <row r="10" spans="1:14" x14ac:dyDescent="0.25">
      <c r="A10" s="241"/>
      <c r="B10" s="241"/>
      <c r="C10" s="241"/>
      <c r="D10" s="241"/>
      <c r="E10" s="241"/>
      <c r="F10" s="241"/>
      <c r="G10" s="241"/>
      <c r="H10" s="241"/>
      <c r="I10" s="241"/>
      <c r="J10" s="241"/>
      <c r="K10" s="241"/>
      <c r="L10" s="241"/>
      <c r="M10" s="241"/>
      <c r="N10" s="241"/>
    </row>
    <row r="12" spans="1:14" x14ac:dyDescent="0.25">
      <c r="A12" s="242" t="s">
        <v>40</v>
      </c>
      <c r="B12" s="242"/>
      <c r="C12" s="242"/>
      <c r="D12" s="242"/>
      <c r="E12" s="243"/>
      <c r="F12" s="243"/>
      <c r="G12" s="243"/>
    </row>
    <row r="13" spans="1:14" x14ac:dyDescent="0.25">
      <c r="A13" s="242" t="s">
        <v>41</v>
      </c>
      <c r="B13" s="242"/>
      <c r="C13" s="242"/>
      <c r="D13" s="242"/>
      <c r="E13" s="244"/>
      <c r="F13" s="244"/>
      <c r="G13" s="244"/>
      <c r="H13" s="63" t="s">
        <v>558</v>
      </c>
      <c r="I13" s="245"/>
      <c r="J13" s="245"/>
    </row>
    <row r="14" spans="1:14" x14ac:dyDescent="0.25">
      <c r="A14" s="242" t="s">
        <v>42</v>
      </c>
      <c r="B14" s="242"/>
      <c r="C14" s="242"/>
      <c r="D14" s="242"/>
      <c r="E14" s="243"/>
      <c r="F14" s="243"/>
      <c r="G14" s="243"/>
      <c r="H14" s="243"/>
      <c r="I14" s="243"/>
      <c r="J14" s="243"/>
    </row>
    <row r="15" spans="1:14" x14ac:dyDescent="0.25">
      <c r="A15" s="242" t="s">
        <v>43</v>
      </c>
      <c r="B15" s="242"/>
      <c r="C15" s="242"/>
      <c r="D15" s="242"/>
      <c r="E15" s="244"/>
      <c r="F15" s="244"/>
      <c r="G15" s="244"/>
      <c r="H15" s="244"/>
      <c r="I15" s="244"/>
      <c r="J15" s="244"/>
    </row>
    <row r="17" spans="1:17" x14ac:dyDescent="0.25">
      <c r="H17" s="221" t="s">
        <v>1</v>
      </c>
      <c r="I17" s="221"/>
      <c r="J17" s="221"/>
      <c r="K17" s="221"/>
      <c r="L17" s="221"/>
      <c r="M17" s="221"/>
      <c r="N17" s="221"/>
      <c r="O17" s="58"/>
    </row>
    <row r="18" spans="1:17" x14ac:dyDescent="0.25">
      <c r="L18" s="221" t="s">
        <v>2</v>
      </c>
      <c r="M18" s="221"/>
      <c r="N18" s="221"/>
      <c r="O18" s="58"/>
    </row>
    <row r="19" spans="1:17" x14ac:dyDescent="0.25">
      <c r="L19" s="221" t="s">
        <v>3</v>
      </c>
      <c r="M19" s="221"/>
      <c r="N19" s="221"/>
      <c r="O19" s="58"/>
    </row>
    <row r="20" spans="1:17" x14ac:dyDescent="0.25">
      <c r="L20" s="221" t="s">
        <v>4</v>
      </c>
      <c r="M20" s="221"/>
      <c r="N20" s="221"/>
      <c r="O20" s="58"/>
    </row>
    <row r="21" spans="1:17" x14ac:dyDescent="0.25">
      <c r="L21" s="221" t="s">
        <v>5</v>
      </c>
      <c r="M21" s="221"/>
      <c r="N21" s="221"/>
      <c r="O21" s="58"/>
    </row>
    <row r="22" spans="1:17" x14ac:dyDescent="0.25">
      <c r="L22" s="223" t="s">
        <v>6</v>
      </c>
      <c r="M22" s="223"/>
      <c r="N22" s="223"/>
      <c r="O22" s="59"/>
    </row>
    <row r="23" spans="1:17" x14ac:dyDescent="0.25">
      <c r="L23" s="221" t="s">
        <v>7</v>
      </c>
      <c r="M23" s="221"/>
      <c r="N23" s="221"/>
      <c r="O23" s="59"/>
    </row>
    <row r="24" spans="1:17" x14ac:dyDescent="0.25">
      <c r="L24" s="221" t="s">
        <v>8</v>
      </c>
      <c r="M24" s="221"/>
      <c r="N24" s="221"/>
      <c r="O24" s="58"/>
    </row>
    <row r="25" spans="1:17" x14ac:dyDescent="0.25">
      <c r="L25" s="221" t="s">
        <v>9</v>
      </c>
      <c r="M25" s="221"/>
      <c r="N25" s="221"/>
      <c r="O25" s="58"/>
    </row>
    <row r="26" spans="1:17" x14ac:dyDescent="0.25">
      <c r="L26" s="221" t="s">
        <v>10</v>
      </c>
      <c r="M26" s="221"/>
      <c r="N26" s="221"/>
      <c r="O26" s="58"/>
    </row>
    <row r="27" spans="1:17" x14ac:dyDescent="0.25">
      <c r="L27" s="222" t="s">
        <v>648</v>
      </c>
      <c r="M27" s="223"/>
      <c r="N27" s="223"/>
      <c r="O27" s="58"/>
    </row>
    <row r="28" spans="1:17" x14ac:dyDescent="0.25">
      <c r="O28" s="59"/>
    </row>
    <row r="29" spans="1:17" x14ac:dyDescent="0.25">
      <c r="A29" s="50" t="s">
        <v>39</v>
      </c>
      <c r="B29" s="50"/>
    </row>
    <row r="31" spans="1:17" ht="30.6" customHeight="1" x14ac:dyDescent="0.25">
      <c r="A31" s="234" t="s">
        <v>555</v>
      </c>
      <c r="B31" s="234"/>
      <c r="C31" s="234"/>
      <c r="D31" s="239" t="str">
        <f>IF(Foglio4!I11="","",Foglio4!I11)</f>
        <v/>
      </c>
      <c r="E31" s="238" t="str">
        <f>IF(Foglio4!I26="","",(CONCATENATE("(TRAMITE ",Foglio4!I26,")")))</f>
        <v/>
      </c>
      <c r="F31" s="240" t="str">
        <f>INDEX(Legenda!B6:'Legenda'!B14,Legenda!C76)</f>
        <v>Legge 185/90 e succ. mod. - Comunicazione di inizio Trattative Contrattuali - 9.5</v>
      </c>
      <c r="G31" s="240"/>
      <c r="H31" s="240"/>
      <c r="I31" s="240"/>
      <c r="J31" s="240"/>
      <c r="K31" s="240"/>
      <c r="L31" s="240"/>
      <c r="M31" s="240"/>
      <c r="N31" s="240"/>
      <c r="O31" s="87"/>
      <c r="Q31" s="1"/>
    </row>
    <row r="32" spans="1:17" ht="6.6" customHeight="1" x14ac:dyDescent="0.25">
      <c r="C32" s="5"/>
      <c r="D32" s="239"/>
      <c r="E32" s="238"/>
      <c r="F32" s="240"/>
      <c r="G32" s="240"/>
      <c r="H32" s="240"/>
      <c r="I32" s="240"/>
      <c r="J32" s="240"/>
      <c r="K32" s="240"/>
      <c r="L32" s="240"/>
      <c r="M32" s="240"/>
      <c r="N32" s="240"/>
      <c r="O32" s="55"/>
    </row>
    <row r="33" spans="2:16" ht="9" customHeight="1" x14ac:dyDescent="0.25">
      <c r="C33" s="5"/>
      <c r="D33" s="5"/>
      <c r="E33" s="5"/>
      <c r="F33" s="30"/>
      <c r="G33" s="30"/>
      <c r="H33" s="30"/>
      <c r="I33" s="30"/>
      <c r="J33" s="30"/>
      <c r="K33" s="37"/>
      <c r="L33" s="30"/>
      <c r="M33" s="51"/>
      <c r="N33" s="37"/>
      <c r="O33" s="51"/>
    </row>
    <row r="34" spans="2:16" ht="14.45" customHeight="1" x14ac:dyDescent="0.25">
      <c r="B34" s="5"/>
      <c r="C34" t="s">
        <v>19</v>
      </c>
      <c r="P34" s="1"/>
    </row>
    <row r="35" spans="2:16" ht="13.9" customHeight="1" x14ac:dyDescent="0.25">
      <c r="B35" s="5"/>
      <c r="C35" t="s">
        <v>20</v>
      </c>
      <c r="P35" s="1"/>
    </row>
    <row r="36" spans="2:16" ht="14.45" customHeight="1" x14ac:dyDescent="0.25">
      <c r="B36" s="5"/>
      <c r="C36" t="s">
        <v>21</v>
      </c>
      <c r="F36" t="s">
        <v>556</v>
      </c>
      <c r="H36" s="5"/>
      <c r="I36" s="237"/>
      <c r="J36" s="237"/>
      <c r="K36" s="5" t="s">
        <v>23</v>
      </c>
      <c r="L36" s="235"/>
      <c r="M36" s="236"/>
      <c r="N36" s="54" t="s">
        <v>557</v>
      </c>
      <c r="O36" s="60"/>
      <c r="P36" s="1"/>
    </row>
    <row r="37" spans="2:16" ht="16.149999999999999" customHeight="1" x14ac:dyDescent="0.25">
      <c r="B37" s="5"/>
      <c r="C37" t="s">
        <v>22</v>
      </c>
      <c r="E37" s="5"/>
      <c r="F37" t="s">
        <v>556</v>
      </c>
      <c r="H37" s="5"/>
      <c r="I37" s="230"/>
      <c r="J37" s="231"/>
      <c r="K37" s="5" t="s">
        <v>23</v>
      </c>
      <c r="L37" s="232"/>
      <c r="M37" s="233"/>
      <c r="N37" s="54" t="s">
        <v>560</v>
      </c>
      <c r="O37" s="60"/>
      <c r="P37" s="1"/>
    </row>
    <row r="38" spans="2:16" ht="14.45" customHeight="1" x14ac:dyDescent="0.25">
      <c r="B38" s="5"/>
      <c r="C38" t="s">
        <v>24</v>
      </c>
      <c r="E38" s="29"/>
      <c r="F38" s="52"/>
      <c r="P38" s="25"/>
    </row>
    <row r="39" spans="2:16" ht="16.149999999999999" customHeight="1" x14ac:dyDescent="0.25">
      <c r="B39" s="5"/>
      <c r="C39" t="s">
        <v>27</v>
      </c>
      <c r="F39" t="s">
        <v>28</v>
      </c>
      <c r="G39" s="224"/>
      <c r="H39" s="225"/>
      <c r="I39" t="s">
        <v>23</v>
      </c>
      <c r="J39" s="226"/>
      <c r="K39" s="227"/>
    </row>
    <row r="40" spans="2:16" ht="16.899999999999999" customHeight="1" x14ac:dyDescent="0.25">
      <c r="B40" s="5"/>
      <c r="C40" t="s">
        <v>29</v>
      </c>
      <c r="F40" t="s">
        <v>28</v>
      </c>
      <c r="G40" s="224"/>
      <c r="H40" s="225"/>
      <c r="I40" t="s">
        <v>23</v>
      </c>
      <c r="J40" s="226"/>
      <c r="K40" s="227"/>
    </row>
    <row r="41" spans="2:16" ht="18" customHeight="1" x14ac:dyDescent="0.25">
      <c r="B41" s="5"/>
      <c r="C41" t="s">
        <v>30</v>
      </c>
      <c r="F41" t="s">
        <v>28</v>
      </c>
      <c r="G41" s="224"/>
      <c r="H41" s="225"/>
      <c r="I41" t="s">
        <v>23</v>
      </c>
      <c r="J41" s="226"/>
      <c r="K41" s="227"/>
    </row>
    <row r="42" spans="2:16" ht="15" customHeight="1" x14ac:dyDescent="0.25">
      <c r="B42" s="5"/>
      <c r="C42" t="s">
        <v>31</v>
      </c>
    </row>
    <row r="44" spans="2:16" ht="19.149999999999999" customHeight="1" x14ac:dyDescent="0.25">
      <c r="B44" t="s">
        <v>32</v>
      </c>
    </row>
    <row r="45" spans="2:16" ht="19.149999999999999" customHeight="1" x14ac:dyDescent="0.25">
      <c r="C45" s="228"/>
      <c r="D45" s="228"/>
      <c r="E45" s="228"/>
      <c r="G45" s="229"/>
      <c r="H45" s="229"/>
      <c r="I45" s="229"/>
      <c r="J45" s="229"/>
      <c r="K45" s="229"/>
      <c r="L45" s="229"/>
      <c r="M45" s="229"/>
    </row>
    <row r="46" spans="2:16" x14ac:dyDescent="0.25">
      <c r="F46" s="5"/>
    </row>
    <row r="50" spans="7:11" x14ac:dyDescent="0.25">
      <c r="G50" s="36"/>
      <c r="I50" s="34"/>
      <c r="J50" s="35"/>
      <c r="K50" s="38"/>
    </row>
  </sheetData>
  <mergeCells count="37">
    <mergeCell ref="A1:N10"/>
    <mergeCell ref="A14:D14"/>
    <mergeCell ref="A15:D15"/>
    <mergeCell ref="E12:G12"/>
    <mergeCell ref="E13:G13"/>
    <mergeCell ref="E14:J14"/>
    <mergeCell ref="E15:J15"/>
    <mergeCell ref="I13:J13"/>
    <mergeCell ref="A12:D12"/>
    <mergeCell ref="A13:D13"/>
    <mergeCell ref="I37:J37"/>
    <mergeCell ref="L37:M37"/>
    <mergeCell ref="A31:C31"/>
    <mergeCell ref="L36:M36"/>
    <mergeCell ref="I36:J36"/>
    <mergeCell ref="E31:E32"/>
    <mergeCell ref="D31:D32"/>
    <mergeCell ref="F31:N32"/>
    <mergeCell ref="G41:H41"/>
    <mergeCell ref="J41:K41"/>
    <mergeCell ref="C45:E45"/>
    <mergeCell ref="G39:H39"/>
    <mergeCell ref="J39:K39"/>
    <mergeCell ref="G40:H40"/>
    <mergeCell ref="J40:K40"/>
    <mergeCell ref="G45:M45"/>
    <mergeCell ref="L24:N24"/>
    <mergeCell ref="L25:N25"/>
    <mergeCell ref="L26:N26"/>
    <mergeCell ref="L27:N27"/>
    <mergeCell ref="H17:N17"/>
    <mergeCell ref="L23:N23"/>
    <mergeCell ref="L18:N18"/>
    <mergeCell ref="L19:N19"/>
    <mergeCell ref="L20:N20"/>
    <mergeCell ref="L21:N21"/>
    <mergeCell ref="L22:N22"/>
  </mergeCells>
  <dataValidations count="1">
    <dataValidation type="list" allowBlank="1" showInputMessage="1" showErrorMessage="1" sqref="U28:U31" xr:uid="{00000000-0002-0000-0000-000000000000}">
      <formula1>$U$28:$U$31</formula1>
    </dataValidation>
  </dataValidations>
  <hyperlinks>
    <hyperlink ref="L27" r:id="rId1" xr:uid="{755E5DCC-FE75-4BB8-9514-47A81EAF1FB2}"/>
  </hyperlinks>
  <pageMargins left="0.19685039370078741" right="0.19685039370078741" top="0.19685039370078741" bottom="0.15748031496062992" header="0.19685039370078741" footer="0.11811023622047245"/>
  <pageSetup paperSize="9" orientation="portrait" r:id="rId2"/>
  <headerFooter>
    <oddFooter>&amp;C&amp;"Calibri"&amp;11&amp;K000000&amp;"Calibri,Normale"&amp;K000000</oddFooter>
  </headerFooter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8" r:id="rId5" name="Option Button 4">
              <controlPr defaultSize="0" autoFill="0" autoLine="0" autoPict="0">
                <anchor moveWithCells="1">
                  <from>
                    <xdr:col>0</xdr:col>
                    <xdr:colOff>171450</xdr:colOff>
                    <xdr:row>33</xdr:row>
                    <xdr:rowOff>0</xdr:rowOff>
                  </from>
                  <to>
                    <xdr:col>1</xdr:col>
                    <xdr:colOff>142875</xdr:colOff>
                    <xdr:row>34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6" name="Option Button 7">
              <controlPr defaultSize="0" autoFill="0" autoLine="0" autoPict="0">
                <anchor moveWithCells="1">
                  <from>
                    <xdr:col>0</xdr:col>
                    <xdr:colOff>171450</xdr:colOff>
                    <xdr:row>34</xdr:row>
                    <xdr:rowOff>0</xdr:rowOff>
                  </from>
                  <to>
                    <xdr:col>1</xdr:col>
                    <xdr:colOff>142875</xdr:colOff>
                    <xdr:row>35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7" name="Option Button 8">
              <controlPr defaultSize="0" autoFill="0" autoLine="0" autoPict="0">
                <anchor moveWithCells="1">
                  <from>
                    <xdr:col>0</xdr:col>
                    <xdr:colOff>171450</xdr:colOff>
                    <xdr:row>35</xdr:row>
                    <xdr:rowOff>0</xdr:rowOff>
                  </from>
                  <to>
                    <xdr:col>1</xdr:col>
                    <xdr:colOff>142875</xdr:colOff>
                    <xdr:row>36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8" name="Option Button 10">
              <controlPr defaultSize="0" autoFill="0" autoLine="0" autoPict="0">
                <anchor moveWithCells="1">
                  <from>
                    <xdr:col>0</xdr:col>
                    <xdr:colOff>171450</xdr:colOff>
                    <xdr:row>36</xdr:row>
                    <xdr:rowOff>0</xdr:rowOff>
                  </from>
                  <to>
                    <xdr:col>1</xdr:col>
                    <xdr:colOff>142875</xdr:colOff>
                    <xdr:row>36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9" name="Option Button 12">
              <controlPr defaultSize="0" autoFill="0" autoLine="0" autoPict="0">
                <anchor moveWithCells="1">
                  <from>
                    <xdr:col>0</xdr:col>
                    <xdr:colOff>171450</xdr:colOff>
                    <xdr:row>37</xdr:row>
                    <xdr:rowOff>0</xdr:rowOff>
                  </from>
                  <to>
                    <xdr:col>1</xdr:col>
                    <xdr:colOff>142875</xdr:colOff>
                    <xdr:row>38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0" name="Option Button 13">
              <controlPr defaultSize="0" autoFill="0" autoLine="0" autoPict="0">
                <anchor moveWithCells="1">
                  <from>
                    <xdr:col>0</xdr:col>
                    <xdr:colOff>171450</xdr:colOff>
                    <xdr:row>38</xdr:row>
                    <xdr:rowOff>0</xdr:rowOff>
                  </from>
                  <to>
                    <xdr:col>1</xdr:col>
                    <xdr:colOff>142875</xdr:colOff>
                    <xdr:row>38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1" name="Option Button 14">
              <controlPr defaultSize="0" autoFill="0" autoLine="0" autoPict="0">
                <anchor moveWithCells="1">
                  <from>
                    <xdr:col>0</xdr:col>
                    <xdr:colOff>171450</xdr:colOff>
                    <xdr:row>39</xdr:row>
                    <xdr:rowOff>0</xdr:rowOff>
                  </from>
                  <to>
                    <xdr:col>1</xdr:col>
                    <xdr:colOff>142875</xdr:colOff>
                    <xdr:row>39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2" name="Option Button 15">
              <controlPr defaultSize="0" autoFill="0" autoLine="0" autoPict="0">
                <anchor moveWithCells="1">
                  <from>
                    <xdr:col>0</xdr:col>
                    <xdr:colOff>171450</xdr:colOff>
                    <xdr:row>40</xdr:row>
                    <xdr:rowOff>0</xdr:rowOff>
                  </from>
                  <to>
                    <xdr:col>1</xdr:col>
                    <xdr:colOff>142875</xdr:colOff>
                    <xdr:row>40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3" name="Option Button 16">
              <controlPr defaultSize="0" autoFill="0" autoLine="0" autoPict="0">
                <anchor moveWithCells="1">
                  <from>
                    <xdr:col>0</xdr:col>
                    <xdr:colOff>171450</xdr:colOff>
                    <xdr:row>41</xdr:row>
                    <xdr:rowOff>0</xdr:rowOff>
                  </from>
                  <to>
                    <xdr:col>1</xdr:col>
                    <xdr:colOff>142875</xdr:colOff>
                    <xdr:row>42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1000000}">
          <x14:formula1>
            <xm:f>Legenda!$B$17:$B$19</xm:f>
          </x14:formula1>
          <xm:sqref>F38</xm:sqref>
        </x14:dataValidation>
        <x14:dataValidation type="list" allowBlank="1" showInputMessage="1" showErrorMessage="1" xr:uid="{00000000-0002-0000-0000-000002000000}">
          <x14:formula1>
            <xm:f>Legenda!$B$22:$B$24</xm:f>
          </x14:formula1>
          <xm:sqref>C45:D45</xm:sqref>
        </x14:dataValidation>
        <x14:dataValidation type="list" allowBlank="1" showInputMessage="1" showErrorMessage="1" xr:uid="{00000000-0002-0000-0000-000003000000}">
          <x14:formula1>
            <xm:f>Legenda!$B$26:$B$31</xm:f>
          </x14:formula1>
          <xm:sqref>F46:I46 G45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oglio2"/>
  <dimension ref="A4:M54"/>
  <sheetViews>
    <sheetView zoomScaleNormal="100" workbookViewId="0"/>
  </sheetViews>
  <sheetFormatPr defaultRowHeight="15" x14ac:dyDescent="0.25"/>
  <cols>
    <col min="1" max="1" width="6" customWidth="1"/>
    <col min="2" max="2" width="10.7109375" customWidth="1"/>
    <col min="3" max="3" width="1.7109375" customWidth="1"/>
    <col min="4" max="4" width="3.28515625" customWidth="1"/>
    <col min="5" max="5" width="13" customWidth="1"/>
    <col min="6" max="6" width="1.7109375" customWidth="1"/>
    <col min="8" max="8" width="10.5703125" bestFit="1" customWidth="1"/>
    <col min="9" max="9" width="1.85546875" customWidth="1"/>
    <col min="11" max="11" width="10.85546875" customWidth="1"/>
  </cols>
  <sheetData>
    <row r="4" spans="1:13" x14ac:dyDescent="0.25">
      <c r="A4" s="246" t="s">
        <v>554</v>
      </c>
      <c r="B4" s="246"/>
      <c r="C4" s="247" t="str">
        <f>IF(Foglio1!E13="","",Foglio1!E13)</f>
        <v/>
      </c>
      <c r="D4" s="247"/>
      <c r="E4" s="247"/>
      <c r="F4" s="247"/>
      <c r="G4" s="6"/>
      <c r="I4" s="5"/>
      <c r="J4" s="95" t="str">
        <f>IF(Foglio1!H13="","",Foglio1!H13)</f>
        <v>data:</v>
      </c>
      <c r="K4" s="65" t="str">
        <f>IF(Foglio1!I13="","",Foglio1!I13)</f>
        <v/>
      </c>
    </row>
    <row r="5" spans="1:13" x14ac:dyDescent="0.25">
      <c r="A5" s="44"/>
      <c r="B5" s="44"/>
      <c r="C5" s="44"/>
      <c r="D5" s="44"/>
      <c r="E5" s="44"/>
      <c r="F5" s="44"/>
      <c r="G5" s="44"/>
      <c r="I5" s="5"/>
      <c r="J5" s="5"/>
      <c r="K5" s="45"/>
    </row>
    <row r="6" spans="1:13" x14ac:dyDescent="0.25">
      <c r="A6" s="88"/>
      <c r="B6" s="88"/>
      <c r="C6" s="88"/>
      <c r="D6" s="88"/>
      <c r="E6" s="88"/>
      <c r="F6" s="88"/>
      <c r="G6" s="88"/>
      <c r="I6" s="5"/>
      <c r="J6" s="5"/>
      <c r="K6" s="45"/>
    </row>
    <row r="7" spans="1:13" x14ac:dyDescent="0.25">
      <c r="A7" s="44"/>
      <c r="B7" s="44"/>
      <c r="C7" s="44"/>
      <c r="D7" s="44"/>
      <c r="E7" s="44"/>
      <c r="F7" s="44"/>
      <c r="G7" s="44"/>
      <c r="I7" s="5"/>
      <c r="J7" s="5"/>
      <c r="K7" s="45"/>
    </row>
    <row r="8" spans="1:13" x14ac:dyDescent="0.25">
      <c r="A8" s="44"/>
      <c r="B8" s="44"/>
      <c r="C8" s="44"/>
      <c r="D8" s="44"/>
      <c r="E8" s="44"/>
      <c r="F8" s="44"/>
      <c r="G8" s="44"/>
      <c r="I8" s="5"/>
      <c r="J8" s="5"/>
      <c r="K8" s="45"/>
    </row>
    <row r="10" spans="1:13" x14ac:dyDescent="0.25">
      <c r="B10" s="7"/>
      <c r="C10" s="256" t="s">
        <v>553</v>
      </c>
      <c r="D10" s="256"/>
      <c r="E10" s="256"/>
      <c r="F10" s="256"/>
      <c r="G10" s="256"/>
      <c r="H10" s="256"/>
      <c r="I10" s="256"/>
      <c r="J10" s="256"/>
      <c r="K10" s="256"/>
      <c r="L10" s="66" t="s">
        <v>639</v>
      </c>
      <c r="M10" s="7"/>
    </row>
    <row r="11" spans="1:13" x14ac:dyDescent="0.25">
      <c r="B11" s="256" t="s">
        <v>634</v>
      </c>
      <c r="C11" s="256"/>
      <c r="D11" s="256"/>
      <c r="E11" s="256"/>
      <c r="F11" s="257" t="s">
        <v>640</v>
      </c>
      <c r="G11" s="257"/>
      <c r="H11" s="257"/>
      <c r="I11" s="257"/>
      <c r="J11" s="215" t="s">
        <v>635</v>
      </c>
      <c r="K11" s="216">
        <v>25569</v>
      </c>
      <c r="L11" s="258" t="s">
        <v>636</v>
      </c>
      <c r="M11" s="258"/>
    </row>
    <row r="12" spans="1:13" x14ac:dyDescent="0.25">
      <c r="B12" s="257" t="s">
        <v>641</v>
      </c>
      <c r="C12" s="257"/>
      <c r="D12" s="257"/>
      <c r="E12" s="261" t="s">
        <v>637</v>
      </c>
      <c r="F12" s="261"/>
      <c r="G12" s="261"/>
      <c r="H12" s="261"/>
      <c r="I12" s="261"/>
      <c r="J12" s="261"/>
      <c r="K12" s="261"/>
      <c r="L12" s="261"/>
      <c r="M12" s="261"/>
    </row>
    <row r="13" spans="1:13" x14ac:dyDescent="0.25">
      <c r="B13" s="262" t="s">
        <v>551</v>
      </c>
      <c r="C13" s="262"/>
      <c r="D13" s="262"/>
      <c r="E13" s="262"/>
      <c r="F13" s="262"/>
      <c r="G13" s="262"/>
      <c r="H13" s="262"/>
      <c r="I13" s="262"/>
      <c r="J13" s="262"/>
      <c r="K13" s="262"/>
      <c r="L13" s="262"/>
      <c r="M13" s="262"/>
    </row>
    <row r="14" spans="1:13" x14ac:dyDescent="0.25">
      <c r="B14" s="256" t="s">
        <v>552</v>
      </c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</row>
    <row r="16" spans="1:13" x14ac:dyDescent="0.25">
      <c r="B16" s="53" t="s">
        <v>38</v>
      </c>
    </row>
    <row r="17" spans="1:13" x14ac:dyDescent="0.25">
      <c r="A17" s="9"/>
      <c r="B17" s="69"/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71"/>
    </row>
    <row r="18" spans="1:13" x14ac:dyDescent="0.25">
      <c r="B18" s="76"/>
      <c r="C18" s="77" t="s">
        <v>44</v>
      </c>
      <c r="D18" s="77"/>
      <c r="E18" s="73" t="str">
        <f>IFERROR(VLOOKUP(G18,Legenda!I18:'Legenda'!J204,2,1),"")</f>
        <v/>
      </c>
      <c r="F18" s="78"/>
      <c r="G18" s="253"/>
      <c r="H18" s="253"/>
      <c r="I18" s="253"/>
      <c r="J18" s="253"/>
      <c r="K18" s="253"/>
      <c r="L18" s="253"/>
      <c r="M18" s="74"/>
    </row>
    <row r="19" spans="1:13" x14ac:dyDescent="0.25">
      <c r="B19" s="79" t="s">
        <v>45</v>
      </c>
      <c r="C19" s="80"/>
      <c r="D19" s="80"/>
      <c r="E19" s="81"/>
      <c r="F19" s="78"/>
      <c r="G19" s="78"/>
      <c r="H19" s="78"/>
      <c r="I19" s="78"/>
      <c r="J19" s="78"/>
      <c r="K19" s="78"/>
      <c r="L19" s="78"/>
      <c r="M19" s="74"/>
    </row>
    <row r="20" spans="1:13" x14ac:dyDescent="0.25">
      <c r="B20" s="249" t="s">
        <v>46</v>
      </c>
      <c r="C20" s="250"/>
      <c r="D20" s="81"/>
      <c r="E20" s="255"/>
      <c r="F20" s="255"/>
      <c r="G20" s="255"/>
      <c r="H20" s="255"/>
      <c r="I20" s="255"/>
      <c r="J20" s="255"/>
      <c r="K20" s="255"/>
      <c r="L20" s="255"/>
      <c r="M20" s="74"/>
    </row>
    <row r="21" spans="1:13" x14ac:dyDescent="0.25">
      <c r="B21" s="76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4"/>
    </row>
    <row r="22" spans="1:13" x14ac:dyDescent="0.25">
      <c r="B22" s="251" t="s">
        <v>47</v>
      </c>
      <c r="C22" s="252"/>
      <c r="D22" s="214"/>
      <c r="E22" s="255"/>
      <c r="F22" s="255"/>
      <c r="G22" s="255"/>
      <c r="H22" s="213" t="s">
        <v>48</v>
      </c>
      <c r="I22" s="255"/>
      <c r="J22" s="255"/>
      <c r="K22" s="255"/>
      <c r="L22" s="255"/>
      <c r="M22" s="74"/>
    </row>
    <row r="23" spans="1:13" x14ac:dyDescent="0.25">
      <c r="B23" s="76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4"/>
    </row>
    <row r="24" spans="1:13" x14ac:dyDescent="0.25">
      <c r="B24" s="251" t="s">
        <v>49</v>
      </c>
      <c r="C24" s="252"/>
      <c r="D24" s="77"/>
      <c r="E24" s="255"/>
      <c r="F24" s="255"/>
      <c r="G24" s="255"/>
      <c r="H24" s="255"/>
      <c r="I24" s="255"/>
      <c r="J24" s="255"/>
      <c r="K24" s="255"/>
      <c r="L24" s="255"/>
      <c r="M24" s="74"/>
    </row>
    <row r="25" spans="1:13" x14ac:dyDescent="0.25">
      <c r="B25" s="72"/>
      <c r="C25" s="5"/>
      <c r="D25" s="5"/>
      <c r="E25" s="5"/>
      <c r="F25" s="5"/>
      <c r="G25" s="5"/>
      <c r="H25" s="5"/>
      <c r="I25" s="5"/>
      <c r="J25" s="5"/>
      <c r="K25" s="5"/>
      <c r="L25" s="5"/>
      <c r="M25" s="74"/>
    </row>
    <row r="26" spans="1:13" ht="11.45" customHeight="1" x14ac:dyDescent="0.25">
      <c r="B26" s="76"/>
      <c r="C26" s="154"/>
      <c r="D26" s="254" t="s">
        <v>561</v>
      </c>
      <c r="E26" s="254"/>
      <c r="F26" s="154"/>
      <c r="G26" s="92" t="s">
        <v>50</v>
      </c>
      <c r="H26" s="78"/>
      <c r="I26" s="154"/>
      <c r="J26" s="92" t="s">
        <v>62</v>
      </c>
      <c r="K26" s="78"/>
      <c r="L26" s="5"/>
      <c r="M26" s="74"/>
    </row>
    <row r="27" spans="1:13" x14ac:dyDescent="0.25">
      <c r="B27" s="72"/>
      <c r="C27" s="5"/>
      <c r="D27" s="5"/>
      <c r="E27" s="5"/>
      <c r="F27" s="5"/>
      <c r="G27" s="5"/>
      <c r="H27" s="5"/>
      <c r="I27" s="5"/>
      <c r="J27" s="5"/>
      <c r="K27" s="5"/>
      <c r="L27" s="5"/>
      <c r="M27" s="74"/>
    </row>
    <row r="28" spans="1:13" x14ac:dyDescent="0.25">
      <c r="B28" s="83" t="s">
        <v>51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75"/>
    </row>
    <row r="29" spans="1:13" x14ac:dyDescent="0.25">
      <c r="B29" s="259" t="s">
        <v>52</v>
      </c>
      <c r="C29" s="259"/>
      <c r="D29" s="259"/>
      <c r="E29" s="259"/>
      <c r="F29" s="259"/>
      <c r="G29" s="259"/>
      <c r="H29" s="259"/>
      <c r="I29" s="259"/>
      <c r="J29" s="259"/>
      <c r="K29" s="259"/>
      <c r="L29" s="259"/>
      <c r="M29" s="259"/>
    </row>
    <row r="31" spans="1:13" x14ac:dyDescent="0.25">
      <c r="B31" s="7" t="s">
        <v>53</v>
      </c>
    </row>
    <row r="32" spans="1:13" x14ac:dyDescent="0.25">
      <c r="B32" t="s">
        <v>54</v>
      </c>
    </row>
    <row r="34" spans="2:13" x14ac:dyDescent="0.25">
      <c r="B34" t="s">
        <v>55</v>
      </c>
    </row>
    <row r="35" spans="2:13" x14ac:dyDescent="0.25">
      <c r="B35" t="s">
        <v>56</v>
      </c>
    </row>
    <row r="37" spans="2:13" ht="16.899999999999999" customHeight="1" x14ac:dyDescent="0.25">
      <c r="B37" s="68" t="s">
        <v>57</v>
      </c>
      <c r="C37" s="68"/>
      <c r="D37" s="68"/>
      <c r="E37" s="85" t="s">
        <v>58</v>
      </c>
      <c r="F37" s="68"/>
      <c r="G37" s="243"/>
      <c r="H37" s="243"/>
      <c r="I37" s="68"/>
      <c r="J37" s="85" t="s">
        <v>59</v>
      </c>
      <c r="K37" s="243"/>
      <c r="L37" s="243"/>
      <c r="M37" s="10"/>
    </row>
    <row r="38" spans="2:13" ht="10.15" customHeight="1" x14ac:dyDescent="0.25">
      <c r="B38" s="68"/>
      <c r="C38" s="68"/>
      <c r="D38" s="68"/>
      <c r="E38" s="68"/>
      <c r="F38" s="68"/>
      <c r="G38" s="68"/>
      <c r="H38" s="68"/>
      <c r="I38" s="68"/>
      <c r="J38" s="68"/>
      <c r="K38" s="68"/>
      <c r="M38" s="5"/>
    </row>
    <row r="39" spans="2:13" x14ac:dyDescent="0.25">
      <c r="B39" s="68" t="s">
        <v>60</v>
      </c>
      <c r="C39" s="68"/>
      <c r="D39" s="68"/>
      <c r="E39" s="68"/>
      <c r="F39" s="68"/>
      <c r="G39" s="243"/>
      <c r="H39" s="243"/>
      <c r="I39" s="82"/>
      <c r="J39" s="68" t="s">
        <v>643</v>
      </c>
      <c r="K39" s="243"/>
      <c r="L39" s="243"/>
      <c r="M39" s="10"/>
    </row>
    <row r="40" spans="2:13" ht="10.9" customHeight="1" x14ac:dyDescent="0.25">
      <c r="B40" s="68"/>
      <c r="C40" s="68"/>
      <c r="D40" s="68"/>
      <c r="E40" s="68"/>
      <c r="F40" s="68"/>
      <c r="G40" s="68"/>
      <c r="H40" s="68"/>
      <c r="I40" s="68"/>
      <c r="J40" s="68"/>
      <c r="K40" s="68"/>
      <c r="M40" s="5"/>
    </row>
    <row r="41" spans="2:13" x14ac:dyDescent="0.25">
      <c r="B41" s="68" t="s">
        <v>61</v>
      </c>
      <c r="C41" s="68"/>
      <c r="D41" s="68"/>
      <c r="E41" s="68"/>
      <c r="F41" s="68"/>
      <c r="G41" s="243"/>
      <c r="H41" s="243"/>
      <c r="I41" s="243"/>
      <c r="J41" s="243"/>
      <c r="K41" s="243"/>
      <c r="L41" s="243"/>
      <c r="M41" s="10"/>
    </row>
    <row r="42" spans="2:13" ht="10.9" customHeight="1" x14ac:dyDescent="0.25">
      <c r="B42" s="68"/>
      <c r="C42" s="68"/>
      <c r="D42" s="68"/>
      <c r="E42" s="68"/>
      <c r="F42" s="68"/>
      <c r="G42" s="68"/>
      <c r="H42" s="68"/>
      <c r="I42" s="68"/>
      <c r="J42" s="68"/>
      <c r="K42" s="68"/>
      <c r="M42" s="5"/>
    </row>
    <row r="43" spans="2:13" x14ac:dyDescent="0.25">
      <c r="B43" s="68" t="s">
        <v>63</v>
      </c>
      <c r="C43" s="68"/>
      <c r="D43" s="68"/>
      <c r="E43" s="68"/>
      <c r="F43" s="68"/>
      <c r="G43" s="243"/>
      <c r="H43" s="243"/>
      <c r="I43" s="243"/>
      <c r="J43" s="243"/>
      <c r="K43" s="243"/>
      <c r="L43" s="243"/>
      <c r="M43" s="10"/>
    </row>
    <row r="44" spans="2:13" x14ac:dyDescent="0.25">
      <c r="B44" s="19" t="s">
        <v>644</v>
      </c>
    </row>
    <row r="46" spans="2:13" ht="14.45" customHeight="1" x14ac:dyDescent="0.25">
      <c r="B46" s="248"/>
      <c r="C46" s="248"/>
      <c r="D46" s="248"/>
      <c r="E46" s="248"/>
      <c r="J46" s="248"/>
      <c r="K46" s="248"/>
      <c r="L46" s="248"/>
    </row>
    <row r="47" spans="2:13" x14ac:dyDescent="0.25">
      <c r="B47" s="248"/>
      <c r="C47" s="248"/>
      <c r="D47" s="248"/>
      <c r="E47" s="248"/>
      <c r="J47" s="248"/>
      <c r="K47" s="248"/>
      <c r="L47" s="248"/>
    </row>
    <row r="48" spans="2:13" x14ac:dyDescent="0.25">
      <c r="B48" s="248"/>
      <c r="C48" s="248"/>
      <c r="D48" s="248"/>
      <c r="E48" s="248"/>
      <c r="J48" s="248"/>
      <c r="K48" s="248"/>
      <c r="L48" s="248"/>
    </row>
    <row r="49" spans="1:12" x14ac:dyDescent="0.25">
      <c r="B49" s="248"/>
      <c r="C49" s="248"/>
      <c r="D49" s="248"/>
      <c r="E49" s="248"/>
      <c r="J49" s="248"/>
      <c r="K49" s="248"/>
      <c r="L49" s="248"/>
    </row>
    <row r="50" spans="1:12" x14ac:dyDescent="0.25">
      <c r="A50" s="45"/>
      <c r="C50" s="5"/>
      <c r="D50" s="5"/>
      <c r="E50" s="5"/>
      <c r="F50" s="5"/>
      <c r="H50" s="188"/>
      <c r="J50" s="237"/>
      <c r="K50" s="237"/>
      <c r="L50" s="237"/>
    </row>
    <row r="52" spans="1:12" x14ac:dyDescent="0.25">
      <c r="A52" s="12"/>
      <c r="H52" s="260" t="s">
        <v>64</v>
      </c>
      <c r="I52" s="260"/>
      <c r="J52" s="260"/>
      <c r="K52" s="260"/>
      <c r="L52" s="260"/>
    </row>
    <row r="54" spans="1:12" x14ac:dyDescent="0.25">
      <c r="H54" s="85" t="str">
        <f ca="1">CONCATENATE("Pagina n° ",_xlfn.SHEET()," di pag. n°",(_xlfn.SHEETS()-2))</f>
        <v>Pagina n° 2 di pag. n°7</v>
      </c>
      <c r="J54" s="34"/>
      <c r="K54" s="35"/>
    </row>
  </sheetData>
  <mergeCells count="30">
    <mergeCell ref="C10:K10"/>
    <mergeCell ref="B29:M29"/>
    <mergeCell ref="G43:L43"/>
    <mergeCell ref="H52:L52"/>
    <mergeCell ref="J50:L50"/>
    <mergeCell ref="G41:L41"/>
    <mergeCell ref="G39:H39"/>
    <mergeCell ref="K39:L39"/>
    <mergeCell ref="G37:H37"/>
    <mergeCell ref="B12:D12"/>
    <mergeCell ref="E12:M12"/>
    <mergeCell ref="B13:M13"/>
    <mergeCell ref="B22:C22"/>
    <mergeCell ref="B14:M14"/>
    <mergeCell ref="A4:B4"/>
    <mergeCell ref="C4:F4"/>
    <mergeCell ref="J46:L49"/>
    <mergeCell ref="B46:E49"/>
    <mergeCell ref="B20:C20"/>
    <mergeCell ref="B24:C24"/>
    <mergeCell ref="G18:L18"/>
    <mergeCell ref="D26:E26"/>
    <mergeCell ref="E20:L20"/>
    <mergeCell ref="E22:G22"/>
    <mergeCell ref="I22:L22"/>
    <mergeCell ref="E24:L24"/>
    <mergeCell ref="B11:E11"/>
    <mergeCell ref="F11:I11"/>
    <mergeCell ref="L11:M11"/>
    <mergeCell ref="K37:L37"/>
  </mergeCells>
  <pageMargins left="0.11811023622047244" right="0.11811023622047244" top="0.19685039370078741" bottom="0.15748031496062992" header="0.19685039370078741" footer="0.11811023622047244"/>
  <pageSetup paperSize="9" orientation="portrait" r:id="rId1"/>
  <headerFooter>
    <oddFooter>&amp;C&amp;"Calibri"&amp;11&amp;K000000&amp;"Calibri,Normale"&amp;10&amp;K000000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4" r:id="rId4" name="Check Box 2">
              <controlPr defaultSize="0" autoFill="0" autoLine="0" autoPict="0">
                <anchor moveWithCells="1">
                  <from>
                    <xdr:col>1</xdr:col>
                    <xdr:colOff>714375</xdr:colOff>
                    <xdr:row>24</xdr:row>
                    <xdr:rowOff>76200</xdr:rowOff>
                  </from>
                  <to>
                    <xdr:col>3</xdr:col>
                    <xdr:colOff>9525</xdr:colOff>
                    <xdr:row>26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5" r:id="rId5" name="Check Box 3">
              <controlPr defaultSize="0" autoFill="0" autoLine="0" autoPict="0">
                <anchor moveWithCells="1">
                  <from>
                    <xdr:col>4</xdr:col>
                    <xdr:colOff>857250</xdr:colOff>
                    <xdr:row>24</xdr:row>
                    <xdr:rowOff>76200</xdr:rowOff>
                  </from>
                  <to>
                    <xdr:col>6</xdr:col>
                    <xdr:colOff>9525</xdr:colOff>
                    <xdr:row>26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7" r:id="rId6" name="Check Box 5">
              <controlPr defaultSize="0" autoFill="0" autoLine="0" autoPict="0">
                <anchor moveWithCells="1">
                  <from>
                    <xdr:col>7</xdr:col>
                    <xdr:colOff>704850</xdr:colOff>
                    <xdr:row>24</xdr:row>
                    <xdr:rowOff>85725</xdr:rowOff>
                  </from>
                  <to>
                    <xdr:col>9</xdr:col>
                    <xdr:colOff>9525</xdr:colOff>
                    <xdr:row>26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9" r:id="rId7" name="Button 7">
              <controlPr defaultSize="0" print="0" autoFill="0" autoPict="0" macro="[0]!Macro12">
                <anchor moveWithCells="1">
                  <from>
                    <xdr:col>10</xdr:col>
                    <xdr:colOff>638175</xdr:colOff>
                    <xdr:row>14</xdr:row>
                    <xdr:rowOff>123825</xdr:rowOff>
                  </from>
                  <to>
                    <xdr:col>13</xdr:col>
                    <xdr:colOff>0</xdr:colOff>
                    <xdr:row>15</xdr:row>
                    <xdr:rowOff>161925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Legenda!$I$17:$I$204</xm:f>
          </x14:formula1>
          <xm:sqref>G18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oglio3"/>
  <dimension ref="A4:J47"/>
  <sheetViews>
    <sheetView zoomScaleNormal="100" workbookViewId="0">
      <selection activeCell="B22" sqref="B22"/>
    </sheetView>
  </sheetViews>
  <sheetFormatPr defaultRowHeight="15" x14ac:dyDescent="0.25"/>
  <cols>
    <col min="1" max="1" width="5.28515625" customWidth="1"/>
    <col min="2" max="2" width="11.28515625" customWidth="1"/>
    <col min="3" max="3" width="15.85546875" customWidth="1"/>
    <col min="4" max="4" width="10.5703125" customWidth="1"/>
    <col min="5" max="5" width="2.7109375" customWidth="1"/>
    <col min="6" max="6" width="8.7109375" customWidth="1"/>
    <col min="7" max="7" width="10.42578125" customWidth="1"/>
    <col min="8" max="8" width="10.5703125" bestFit="1" customWidth="1"/>
    <col min="9" max="9" width="9.42578125" customWidth="1"/>
  </cols>
  <sheetData>
    <row r="4" spans="1:9" x14ac:dyDescent="0.25">
      <c r="A4" s="246" t="s">
        <v>554</v>
      </c>
      <c r="B4" s="246"/>
      <c r="C4" s="247" t="str">
        <f>IF(Foglio1!E13="","",Foglio1!E13)</f>
        <v/>
      </c>
      <c r="D4" s="247"/>
      <c r="G4" s="95" t="s">
        <v>562</v>
      </c>
      <c r="H4" s="219" t="str">
        <f>IF(Foglio1!I13="","",Foglio1!I13)</f>
        <v/>
      </c>
      <c r="I4" s="21"/>
    </row>
    <row r="5" spans="1:9" x14ac:dyDescent="0.25">
      <c r="A5" s="44"/>
      <c r="B5" s="44"/>
      <c r="C5" s="44"/>
      <c r="G5" s="5"/>
      <c r="H5" s="45"/>
      <c r="I5" s="44"/>
    </row>
    <row r="6" spans="1:9" x14ac:dyDescent="0.25">
      <c r="A6" s="61"/>
      <c r="B6" s="61"/>
      <c r="C6" s="61"/>
      <c r="G6" s="5"/>
      <c r="H6" s="45"/>
      <c r="I6" s="61"/>
    </row>
    <row r="7" spans="1:9" x14ac:dyDescent="0.25">
      <c r="A7" s="44"/>
      <c r="B7" s="44"/>
      <c r="C7" s="44"/>
      <c r="G7" s="5"/>
      <c r="H7" s="45"/>
      <c r="I7" s="44"/>
    </row>
    <row r="9" spans="1:9" x14ac:dyDescent="0.25">
      <c r="C9" s="263" t="s">
        <v>142</v>
      </c>
      <c r="D9" s="264"/>
      <c r="E9" s="264"/>
      <c r="F9" s="264"/>
      <c r="G9" s="264"/>
    </row>
    <row r="10" spans="1:9" x14ac:dyDescent="0.25">
      <c r="C10" s="41"/>
      <c r="D10" s="40"/>
      <c r="E10" s="40"/>
      <c r="F10" s="40"/>
      <c r="G10" s="40"/>
    </row>
    <row r="12" spans="1:9" ht="15" customHeight="1" x14ac:dyDescent="0.25">
      <c r="B12" s="271" t="s">
        <v>143</v>
      </c>
      <c r="C12" s="271"/>
      <c r="D12" s="271"/>
      <c r="E12" s="271"/>
      <c r="F12" s="271"/>
      <c r="G12" s="271"/>
      <c r="H12" s="271"/>
      <c r="I12" s="271"/>
    </row>
    <row r="13" spans="1:9" ht="15" customHeight="1" x14ac:dyDescent="0.25">
      <c r="B13" s="266" t="s">
        <v>144</v>
      </c>
      <c r="C13" s="266"/>
    </row>
    <row r="14" spans="1:9" ht="15" customHeight="1" x14ac:dyDescent="0.25">
      <c r="A14" s="31"/>
      <c r="B14" s="265" t="s">
        <v>145</v>
      </c>
      <c r="C14" s="265"/>
      <c r="D14" s="265"/>
      <c r="E14" s="265"/>
      <c r="F14" s="265"/>
      <c r="G14" s="265"/>
    </row>
    <row r="15" spans="1:9" ht="15" customHeight="1" x14ac:dyDescent="0.25">
      <c r="B15" s="266" t="s">
        <v>146</v>
      </c>
      <c r="C15" s="266"/>
    </row>
    <row r="16" spans="1:9" ht="15" customHeight="1" x14ac:dyDescent="0.25">
      <c r="B16" s="265" t="s">
        <v>147</v>
      </c>
      <c r="C16" s="265"/>
      <c r="D16" s="265"/>
      <c r="E16" s="265"/>
      <c r="F16" s="265"/>
    </row>
    <row r="17" spans="2:9" ht="15" customHeight="1" x14ac:dyDescent="0.25">
      <c r="B17" s="266" t="s">
        <v>148</v>
      </c>
      <c r="C17" s="266"/>
      <c r="D17" s="56"/>
      <c r="E17" s="198"/>
    </row>
    <row r="18" spans="2:9" ht="15" customHeight="1" x14ac:dyDescent="0.25">
      <c r="B18" s="265" t="s">
        <v>149</v>
      </c>
      <c r="C18" s="265"/>
      <c r="D18" s="265"/>
      <c r="E18" s="265"/>
      <c r="F18" s="265"/>
    </row>
    <row r="19" spans="2:9" ht="15" customHeight="1" x14ac:dyDescent="0.25">
      <c r="B19" s="266" t="s">
        <v>150</v>
      </c>
      <c r="C19" s="266"/>
      <c r="D19" s="56"/>
      <c r="E19" s="198"/>
    </row>
    <row r="20" spans="2:9" ht="15" customHeight="1" x14ac:dyDescent="0.25">
      <c r="B20" s="265" t="s">
        <v>151</v>
      </c>
      <c r="C20" s="265"/>
      <c r="D20" s="265"/>
      <c r="E20" s="43"/>
    </row>
    <row r="21" spans="2:9" ht="15" customHeight="1" x14ac:dyDescent="0.25">
      <c r="B21" s="266" t="s">
        <v>152</v>
      </c>
      <c r="C21" s="267"/>
    </row>
    <row r="22" spans="2:9" ht="15" customHeight="1" x14ac:dyDescent="0.25"/>
    <row r="23" spans="2:9" ht="15" customHeight="1" x14ac:dyDescent="0.25"/>
    <row r="28" spans="2:9" x14ac:dyDescent="0.25">
      <c r="D28" s="5"/>
      <c r="E28" s="5"/>
      <c r="F28" s="47"/>
      <c r="G28" s="47"/>
      <c r="H28" s="47"/>
      <c r="I28" s="47"/>
    </row>
    <row r="29" spans="2:9" x14ac:dyDescent="0.25">
      <c r="D29" s="5"/>
      <c r="E29" s="5"/>
      <c r="F29" s="47"/>
      <c r="G29" s="47"/>
      <c r="H29" s="47"/>
      <c r="I29" s="47"/>
    </row>
    <row r="30" spans="2:9" ht="14.45" customHeight="1" x14ac:dyDescent="0.25">
      <c r="D30" s="5"/>
      <c r="E30" s="5"/>
      <c r="F30" s="10"/>
      <c r="G30" s="5"/>
      <c r="H30" s="5"/>
      <c r="I30" s="5"/>
    </row>
    <row r="31" spans="2:9" x14ac:dyDescent="0.25">
      <c r="D31" s="46"/>
      <c r="E31" s="46"/>
      <c r="F31" s="5"/>
      <c r="G31" s="5"/>
      <c r="H31" s="5"/>
      <c r="I31" s="5"/>
    </row>
    <row r="32" spans="2:9" x14ac:dyDescent="0.25">
      <c r="D32" s="5"/>
      <c r="E32" s="5"/>
      <c r="F32" s="5"/>
      <c r="G32" s="5"/>
      <c r="H32" s="5"/>
      <c r="I32" s="5"/>
    </row>
    <row r="33" spans="1:10" x14ac:dyDescent="0.25">
      <c r="D33" s="5"/>
      <c r="E33" s="5"/>
      <c r="F33" s="5"/>
      <c r="G33" s="5"/>
      <c r="H33" s="5"/>
      <c r="I33" s="5"/>
    </row>
    <row r="34" spans="1:10" x14ac:dyDescent="0.25">
      <c r="D34" s="42"/>
      <c r="E34" s="42"/>
      <c r="F34" s="44"/>
      <c r="G34" s="44"/>
      <c r="H34" s="48"/>
      <c r="I34" s="5"/>
    </row>
    <row r="39" spans="1:10" x14ac:dyDescent="0.25">
      <c r="B39" s="268" t="str">
        <f>IF(Foglio2!B46="","",Foglio2!B46)</f>
        <v/>
      </c>
      <c r="C39" s="269"/>
      <c r="D39" s="86"/>
      <c r="F39" s="47"/>
      <c r="G39" s="47"/>
      <c r="H39" s="270" t="str">
        <f>IF(Foglio2!J46="","",Foglio2!J46)</f>
        <v/>
      </c>
      <c r="I39" s="270"/>
      <c r="J39" s="270"/>
    </row>
    <row r="40" spans="1:10" x14ac:dyDescent="0.25">
      <c r="B40" s="268"/>
      <c r="C40" s="269"/>
      <c r="D40" s="86"/>
      <c r="F40" s="47"/>
      <c r="G40" s="47" t="str">
        <f>IF(Foglio2!K62="","",Foglio2!K62)</f>
        <v/>
      </c>
      <c r="H40" s="270"/>
      <c r="I40" s="270"/>
      <c r="J40" s="270"/>
    </row>
    <row r="41" spans="1:10" ht="14.45" customHeight="1" x14ac:dyDescent="0.25">
      <c r="B41" s="268"/>
      <c r="C41" s="269"/>
      <c r="D41" s="86"/>
      <c r="F41" s="47"/>
      <c r="G41" s="47" t="str">
        <f>IF(Foglio2!K63="","",Foglio2!K63)</f>
        <v/>
      </c>
      <c r="H41" s="270"/>
      <c r="I41" s="270"/>
      <c r="J41" s="270"/>
    </row>
    <row r="42" spans="1:10" x14ac:dyDescent="0.25">
      <c r="B42" s="268"/>
      <c r="C42" s="269"/>
      <c r="D42" s="86"/>
      <c r="F42" s="47"/>
      <c r="G42" s="47" t="str">
        <f>IF(Foglio2!K64="","",Foglio2!K64)</f>
        <v/>
      </c>
      <c r="H42" s="270"/>
      <c r="I42" s="270"/>
      <c r="J42" s="270"/>
    </row>
    <row r="43" spans="1:10" x14ac:dyDescent="0.25">
      <c r="B43" s="84"/>
      <c r="C43" s="5"/>
      <c r="D43" s="5"/>
      <c r="E43" s="5"/>
      <c r="G43" s="104" t="str">
        <f>IF(Foglio2!H50="","",Foglio2!H50)</f>
        <v/>
      </c>
      <c r="H43" s="11"/>
      <c r="I43" s="11"/>
      <c r="J43" s="11"/>
    </row>
    <row r="45" spans="1:10" x14ac:dyDescent="0.25">
      <c r="A45" s="45"/>
      <c r="G45" s="199" t="s">
        <v>64</v>
      </c>
      <c r="H45" s="199"/>
      <c r="I45" s="199"/>
      <c r="J45" s="199"/>
    </row>
    <row r="47" spans="1:10" x14ac:dyDescent="0.25">
      <c r="A47" s="12"/>
      <c r="D47" s="85" t="str">
        <f ca="1">CONCATENATE("Pagina n° ",_xlfn.SHEET()," di pag. n°",(_xlfn.SHEETS()-2))</f>
        <v>Pagina n° 3 di pag. n°7</v>
      </c>
      <c r="E47" s="39"/>
      <c r="F47" s="40"/>
      <c r="G47" s="40"/>
      <c r="H47" s="43"/>
    </row>
  </sheetData>
  <mergeCells count="15">
    <mergeCell ref="B21:C21"/>
    <mergeCell ref="B39:C42"/>
    <mergeCell ref="B19:C19"/>
    <mergeCell ref="H39:J42"/>
    <mergeCell ref="B12:I12"/>
    <mergeCell ref="A4:B4"/>
    <mergeCell ref="C4:D4"/>
    <mergeCell ref="C9:G9"/>
    <mergeCell ref="B20:D20"/>
    <mergeCell ref="B17:C17"/>
    <mergeCell ref="B18:F18"/>
    <mergeCell ref="B13:C13"/>
    <mergeCell ref="B14:G14"/>
    <mergeCell ref="B15:C15"/>
    <mergeCell ref="B16:F16"/>
  </mergeCells>
  <hyperlinks>
    <hyperlink ref="B13" r:id="rId1" xr:uid="{00000000-0004-0000-0200-000000000000}"/>
    <hyperlink ref="B15" r:id="rId2" xr:uid="{00000000-0004-0000-0200-000001000000}"/>
    <hyperlink ref="B17" r:id="rId3" xr:uid="{00000000-0004-0000-0200-000002000000}"/>
    <hyperlink ref="B19" r:id="rId4" xr:uid="{00000000-0004-0000-0200-000003000000}"/>
    <hyperlink ref="B21" r:id="rId5" xr:uid="{00000000-0004-0000-0200-000004000000}"/>
  </hyperlinks>
  <pageMargins left="0.11811023622047244" right="0.11811023622047244" top="0.19685039370078741" bottom="0.15748031496062992" header="0.19685039370078741" footer="0.11811023622047244"/>
  <pageSetup paperSize="9" orientation="portrait" r:id="rId6"/>
  <headerFooter>
    <oddFooter>&amp;C&amp;"Calibri"&amp;11&amp;K000000&amp;"Calibri,Normale"&amp;10&amp;K000000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oglio4"/>
  <dimension ref="A2:P59"/>
  <sheetViews>
    <sheetView view="pageLayout" zoomScaleNormal="100" workbookViewId="0">
      <selection activeCell="P14" sqref="P14"/>
    </sheetView>
  </sheetViews>
  <sheetFormatPr defaultRowHeight="15" x14ac:dyDescent="0.25"/>
  <cols>
    <col min="1" max="1" width="3.7109375" customWidth="1"/>
    <col min="2" max="2" width="1.85546875" customWidth="1"/>
    <col min="3" max="3" width="2.140625" customWidth="1"/>
    <col min="4" max="4" width="7.28515625" customWidth="1"/>
    <col min="5" max="5" width="7" customWidth="1"/>
    <col min="6" max="6" width="4.85546875" customWidth="1"/>
    <col min="7" max="7" width="2.140625" customWidth="1"/>
    <col min="8" max="8" width="3.42578125" customWidth="1"/>
    <col min="9" max="9" width="8.5703125" customWidth="1"/>
    <col min="10" max="10" width="8.7109375" customWidth="1"/>
    <col min="11" max="11" width="2.140625" customWidth="1"/>
    <col min="12" max="12" width="9.85546875" customWidth="1"/>
    <col min="13" max="13" width="19.5703125" customWidth="1"/>
    <col min="14" max="14" width="1.28515625" customWidth="1"/>
  </cols>
  <sheetData>
    <row r="2" spans="1:15" ht="19.149999999999999" customHeight="1" x14ac:dyDescent="0.25">
      <c r="A2" s="246" t="s">
        <v>554</v>
      </c>
      <c r="B2" s="246"/>
      <c r="C2" s="246"/>
      <c r="D2" s="246"/>
      <c r="E2" s="278" t="str">
        <f>IF(Foglio1!E13="","",Foglio1!E13)</f>
        <v/>
      </c>
      <c r="F2" s="278"/>
      <c r="G2" s="278"/>
      <c r="H2" s="278"/>
      <c r="I2" s="5"/>
      <c r="K2" s="46"/>
      <c r="L2" s="99" t="s">
        <v>562</v>
      </c>
      <c r="M2" s="219" t="str">
        <f>IF(Foglio1!I13="","",Foglio1!I13)</f>
        <v/>
      </c>
      <c r="N2" s="104"/>
    </row>
    <row r="3" spans="1:15" ht="9.6" customHeight="1" x14ac:dyDescent="0.25"/>
    <row r="4" spans="1:15" x14ac:dyDescent="0.25">
      <c r="A4" s="277" t="s">
        <v>65</v>
      </c>
      <c r="B4" s="277"/>
      <c r="C4" s="277"/>
      <c r="D4" s="277"/>
      <c r="E4" s="277"/>
      <c r="F4" s="277"/>
      <c r="G4" s="277"/>
      <c r="H4" s="277"/>
      <c r="I4" s="277"/>
      <c r="J4" s="277"/>
      <c r="K4" s="277"/>
      <c r="L4" s="277"/>
      <c r="M4" s="277"/>
      <c r="N4" s="103"/>
    </row>
    <row r="5" spans="1:15" x14ac:dyDescent="0.25">
      <c r="A5" s="260" t="s">
        <v>66</v>
      </c>
      <c r="B5" s="260"/>
      <c r="C5" s="260"/>
      <c r="D5" s="260"/>
      <c r="E5" s="260"/>
      <c r="F5" s="260"/>
      <c r="G5" s="260"/>
      <c r="H5" s="260"/>
      <c r="I5" s="260"/>
      <c r="J5" s="260"/>
      <c r="K5" s="260"/>
      <c r="L5" s="260"/>
      <c r="M5" s="260"/>
      <c r="N5" s="102"/>
    </row>
    <row r="6" spans="1:15" ht="5.45" customHeight="1" x14ac:dyDescent="0.25"/>
    <row r="7" spans="1:15" x14ac:dyDescent="0.25">
      <c r="A7" s="262" t="s">
        <v>67</v>
      </c>
      <c r="B7" s="262"/>
      <c r="C7" s="262"/>
      <c r="D7" s="262"/>
      <c r="E7" s="262"/>
      <c r="F7" s="262"/>
      <c r="G7" s="262"/>
      <c r="H7" s="262"/>
      <c r="I7" s="262"/>
      <c r="J7" s="262"/>
      <c r="K7" s="262"/>
      <c r="L7" s="262"/>
      <c r="M7" s="262"/>
      <c r="N7" s="100"/>
    </row>
    <row r="8" spans="1:15" ht="7.9" customHeight="1" x14ac:dyDescent="0.25">
      <c r="D8" s="100"/>
      <c r="E8" s="100"/>
      <c r="F8" s="100"/>
      <c r="G8" s="100"/>
      <c r="H8" s="100"/>
      <c r="I8" s="100"/>
      <c r="J8" s="100"/>
      <c r="K8" s="100"/>
      <c r="L8" s="100"/>
    </row>
    <row r="9" spans="1:15" x14ac:dyDescent="0.25">
      <c r="B9" s="67" t="s">
        <v>647</v>
      </c>
      <c r="C9" s="12"/>
    </row>
    <row r="10" spans="1:15" ht="9" customHeight="1" x14ac:dyDescent="0.25">
      <c r="B10" s="93"/>
      <c r="C10" s="70"/>
      <c r="D10" s="70"/>
      <c r="E10" s="70"/>
      <c r="F10" s="70"/>
      <c r="G10" s="70"/>
      <c r="H10" s="70"/>
      <c r="I10" s="70"/>
      <c r="J10" s="70"/>
      <c r="K10" s="70"/>
      <c r="L10" s="70"/>
      <c r="M10" s="70"/>
      <c r="N10" s="71"/>
    </row>
    <row r="11" spans="1:15" x14ac:dyDescent="0.25">
      <c r="B11" s="72"/>
      <c r="C11" s="5"/>
      <c r="D11" s="5"/>
      <c r="E11" s="5"/>
      <c r="F11" s="96" t="s">
        <v>44</v>
      </c>
      <c r="G11" s="97" t="str">
        <f>IFERROR(VLOOKUP(I11,Legenda!I18:'Legenda'!J204,2,1),"")</f>
        <v/>
      </c>
      <c r="H11" s="5"/>
      <c r="I11" s="280"/>
      <c r="J11" s="280"/>
      <c r="K11" s="280"/>
      <c r="L11" s="280"/>
      <c r="M11" s="5"/>
      <c r="N11" s="74"/>
      <c r="O11" s="5"/>
    </row>
    <row r="12" spans="1:15" ht="10.9" customHeight="1" x14ac:dyDescent="0.25">
      <c r="B12" s="72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74"/>
    </row>
    <row r="13" spans="1:15" x14ac:dyDescent="0.25">
      <c r="B13" s="72"/>
      <c r="C13" s="95" t="s">
        <v>45</v>
      </c>
      <c r="D13" s="5"/>
      <c r="E13" s="5"/>
      <c r="F13" s="5"/>
      <c r="G13" s="106"/>
      <c r="H13" s="279"/>
      <c r="I13" s="279"/>
      <c r="J13" s="279"/>
      <c r="K13" s="279"/>
      <c r="L13" s="279"/>
      <c r="M13" s="279"/>
      <c r="N13" s="74"/>
    </row>
    <row r="14" spans="1:15" ht="9" customHeight="1" x14ac:dyDescent="0.25">
      <c r="B14" s="72"/>
      <c r="C14" s="5"/>
      <c r="D14" s="5"/>
      <c r="E14" s="5"/>
      <c r="F14" s="5"/>
      <c r="G14" s="5"/>
      <c r="H14" s="157"/>
      <c r="I14" s="157"/>
      <c r="J14" s="157"/>
      <c r="K14" s="157"/>
      <c r="L14" s="157"/>
      <c r="M14" s="157"/>
      <c r="N14" s="74"/>
    </row>
    <row r="15" spans="1:15" ht="3" customHeight="1" x14ac:dyDescent="0.25">
      <c r="B15" s="72"/>
      <c r="C15" s="5"/>
      <c r="D15" s="5"/>
      <c r="E15" s="5"/>
      <c r="F15" s="5"/>
      <c r="G15" s="5"/>
      <c r="H15" s="106"/>
      <c r="I15" s="106"/>
      <c r="J15" s="106"/>
      <c r="K15" s="106"/>
      <c r="L15" s="106"/>
      <c r="M15" s="5"/>
      <c r="N15" s="74"/>
    </row>
    <row r="16" spans="1:15" x14ac:dyDescent="0.25">
      <c r="B16" s="72"/>
      <c r="C16" s="5"/>
      <c r="D16" s="5"/>
      <c r="F16" s="108" t="s">
        <v>47</v>
      </c>
      <c r="G16" s="106"/>
      <c r="H16" s="255"/>
      <c r="I16" s="255"/>
      <c r="J16" s="255"/>
      <c r="L16" s="96" t="s">
        <v>48</v>
      </c>
      <c r="M16" s="217"/>
      <c r="N16" s="109"/>
    </row>
    <row r="17" spans="2:16" x14ac:dyDescent="0.25">
      <c r="B17" s="72"/>
      <c r="C17" s="5"/>
      <c r="D17" s="5"/>
      <c r="F17" s="108"/>
      <c r="G17" s="106"/>
      <c r="H17" s="5"/>
      <c r="I17" s="5"/>
      <c r="J17" s="5"/>
      <c r="L17" s="96"/>
      <c r="M17" s="5"/>
      <c r="N17" s="109"/>
    </row>
    <row r="18" spans="2:16" x14ac:dyDescent="0.25">
      <c r="B18" s="72"/>
      <c r="C18" s="5"/>
      <c r="D18" s="5"/>
      <c r="F18" s="107" t="s">
        <v>49</v>
      </c>
      <c r="G18" s="5"/>
      <c r="H18" s="255"/>
      <c r="I18" s="255"/>
      <c r="J18" s="255"/>
      <c r="K18" s="255"/>
      <c r="L18" s="255"/>
      <c r="M18" s="255"/>
      <c r="N18" s="74"/>
    </row>
    <row r="19" spans="2:16" ht="8.4499999999999993" customHeight="1" x14ac:dyDescent="0.25">
      <c r="B19" s="72"/>
      <c r="C19" s="5"/>
      <c r="D19" s="5"/>
      <c r="E19" s="95"/>
      <c r="F19" s="5"/>
      <c r="G19" s="5"/>
      <c r="H19" s="156"/>
      <c r="I19" s="156"/>
      <c r="J19" s="156"/>
      <c r="K19" s="156"/>
      <c r="L19" s="156"/>
      <c r="M19" s="156"/>
      <c r="N19" s="74"/>
    </row>
    <row r="20" spans="2:16" ht="8.4499999999999993" customHeight="1" x14ac:dyDescent="0.25">
      <c r="B20" s="72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74"/>
    </row>
    <row r="21" spans="2:16" ht="12" customHeight="1" x14ac:dyDescent="0.25">
      <c r="B21" s="72"/>
      <c r="C21" s="5"/>
      <c r="D21" s="95" t="s">
        <v>68</v>
      </c>
      <c r="E21" s="5"/>
      <c r="F21" s="5"/>
      <c r="G21" s="5"/>
      <c r="H21" s="95" t="s">
        <v>50</v>
      </c>
      <c r="I21" s="5"/>
      <c r="J21" s="5"/>
      <c r="K21" s="5"/>
      <c r="L21" s="95" t="s">
        <v>69</v>
      </c>
      <c r="M21" s="5"/>
      <c r="N21" s="74"/>
    </row>
    <row r="22" spans="2:16" ht="10.9" customHeight="1" x14ac:dyDescent="0.25">
      <c r="B22" s="94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75"/>
    </row>
    <row r="23" spans="2:16" ht="10.9" customHeight="1" x14ac:dyDescent="0.25"/>
    <row r="24" spans="2:16" x14ac:dyDescent="0.25">
      <c r="B24" s="67" t="s">
        <v>70</v>
      </c>
    </row>
    <row r="25" spans="2:16" ht="9" customHeight="1" x14ac:dyDescent="0.25">
      <c r="B25" s="93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1"/>
    </row>
    <row r="26" spans="2:16" x14ac:dyDescent="0.25">
      <c r="B26" s="72"/>
      <c r="C26" s="5"/>
      <c r="D26" s="5"/>
      <c r="E26" s="5"/>
      <c r="F26" s="89" t="s">
        <v>44</v>
      </c>
      <c r="G26" s="97" t="str">
        <f>IFERROR(VLOOKUP(I26,Legenda!I18:'Legenda'!J204,2,1),"")</f>
        <v/>
      </c>
      <c r="H26" s="5"/>
      <c r="I26" s="280"/>
      <c r="J26" s="280"/>
      <c r="K26" s="280"/>
      <c r="L26" s="280"/>
      <c r="M26" s="5"/>
      <c r="N26" s="74"/>
      <c r="P26" s="5"/>
    </row>
    <row r="27" spans="2:16" ht="10.9" customHeight="1" x14ac:dyDescent="0.25">
      <c r="B27" s="72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74"/>
    </row>
    <row r="28" spans="2:16" x14ac:dyDescent="0.25">
      <c r="B28" s="72"/>
      <c r="C28" s="95" t="s">
        <v>45</v>
      </c>
      <c r="D28" s="5"/>
      <c r="E28" s="5"/>
      <c r="F28" s="5"/>
      <c r="G28" s="5"/>
      <c r="H28" s="110"/>
      <c r="I28" s="272"/>
      <c r="J28" s="272"/>
      <c r="K28" s="272"/>
      <c r="L28" s="272"/>
      <c r="M28" s="272"/>
      <c r="N28" s="74"/>
    </row>
    <row r="29" spans="2:16" ht="9" customHeight="1" x14ac:dyDescent="0.25">
      <c r="B29" s="72"/>
      <c r="C29" s="5"/>
      <c r="D29" s="5"/>
      <c r="E29" s="5"/>
      <c r="F29" s="5"/>
      <c r="G29" s="5"/>
      <c r="H29" s="64"/>
      <c r="I29" s="273"/>
      <c r="J29" s="273"/>
      <c r="K29" s="273"/>
      <c r="L29" s="273"/>
      <c r="M29" s="273"/>
      <c r="N29" s="74"/>
    </row>
    <row r="30" spans="2:16" ht="3" customHeight="1" x14ac:dyDescent="0.25">
      <c r="B30" s="72"/>
      <c r="C30" s="5"/>
      <c r="D30" s="5"/>
      <c r="E30" s="5"/>
      <c r="F30" s="5"/>
      <c r="G30" s="5"/>
      <c r="H30" s="105"/>
      <c r="I30" s="106"/>
      <c r="J30" s="106"/>
      <c r="K30" s="106"/>
      <c r="L30" s="106"/>
      <c r="M30" s="5"/>
      <c r="N30" s="74"/>
    </row>
    <row r="31" spans="2:16" ht="12" customHeight="1" x14ac:dyDescent="0.25">
      <c r="B31" s="72"/>
      <c r="C31" s="5"/>
      <c r="D31" s="95" t="s">
        <v>71</v>
      </c>
      <c r="E31" s="5"/>
      <c r="F31" s="95" t="s">
        <v>47</v>
      </c>
      <c r="G31" s="5"/>
      <c r="H31" s="243"/>
      <c r="I31" s="243"/>
      <c r="J31" s="243"/>
      <c r="K31" s="243"/>
      <c r="L31" s="96" t="s">
        <v>48</v>
      </c>
      <c r="M31" s="220"/>
      <c r="N31" s="74"/>
    </row>
    <row r="32" spans="2:16" ht="8.4499999999999993" customHeight="1" x14ac:dyDescent="0.25">
      <c r="B32" s="72"/>
      <c r="C32" s="5"/>
      <c r="D32" s="5"/>
      <c r="E32" s="10"/>
      <c r="F32" s="5"/>
      <c r="G32" s="5"/>
      <c r="H32" s="5"/>
      <c r="I32" s="5"/>
      <c r="J32" s="5"/>
      <c r="K32" s="5"/>
      <c r="L32" s="5"/>
      <c r="M32" s="5"/>
      <c r="N32" s="74"/>
    </row>
    <row r="33" spans="2:16" ht="12" customHeight="1" x14ac:dyDescent="0.25">
      <c r="B33" s="72"/>
      <c r="C33" s="5"/>
      <c r="D33" s="95" t="s">
        <v>72</v>
      </c>
      <c r="E33" s="5"/>
      <c r="F33" s="95" t="s">
        <v>49</v>
      </c>
      <c r="G33" s="5"/>
      <c r="H33" s="283"/>
      <c r="I33" s="283"/>
      <c r="J33" s="283"/>
      <c r="K33" s="283"/>
      <c r="L33" s="283"/>
      <c r="M33" s="283"/>
      <c r="N33" s="74"/>
    </row>
    <row r="34" spans="2:16" ht="8.4499999999999993" customHeight="1" x14ac:dyDescent="0.25">
      <c r="B34" s="72"/>
      <c r="C34" s="5"/>
      <c r="D34" s="95"/>
      <c r="E34" s="5"/>
      <c r="F34" s="95"/>
      <c r="G34" s="5"/>
      <c r="H34" s="284"/>
      <c r="I34" s="284"/>
      <c r="J34" s="284"/>
      <c r="K34" s="284"/>
      <c r="L34" s="284"/>
      <c r="M34" s="284"/>
      <c r="N34" s="74"/>
    </row>
    <row r="35" spans="2:16" ht="8.4499999999999993" customHeight="1" x14ac:dyDescent="0.25">
      <c r="B35" s="72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74"/>
    </row>
    <row r="36" spans="2:16" ht="12" customHeight="1" x14ac:dyDescent="0.25">
      <c r="B36" s="72"/>
      <c r="C36" s="5"/>
      <c r="D36" s="95" t="s">
        <v>68</v>
      </c>
      <c r="E36" s="5"/>
      <c r="F36" s="5"/>
      <c r="G36" s="5"/>
      <c r="H36" s="95" t="s">
        <v>50</v>
      </c>
      <c r="I36" s="5"/>
      <c r="J36" s="5"/>
      <c r="K36" s="5"/>
      <c r="L36" s="95" t="s">
        <v>69</v>
      </c>
      <c r="M36" s="5"/>
      <c r="N36" s="74"/>
    </row>
    <row r="37" spans="2:16" ht="10.9" customHeight="1" x14ac:dyDescent="0.25">
      <c r="B37" s="94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75"/>
    </row>
    <row r="38" spans="2:16" ht="10.9" customHeight="1" x14ac:dyDescent="0.25"/>
    <row r="39" spans="2:16" x14ac:dyDescent="0.25">
      <c r="B39" s="67" t="s">
        <v>73</v>
      </c>
    </row>
    <row r="40" spans="2:16" ht="10.9" customHeight="1" x14ac:dyDescent="0.25">
      <c r="B40" s="93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1"/>
    </row>
    <row r="41" spans="2:16" x14ac:dyDescent="0.25">
      <c r="B41" s="72"/>
      <c r="C41" s="5"/>
      <c r="D41" s="5"/>
      <c r="E41" s="5"/>
      <c r="F41" s="89" t="s">
        <v>44</v>
      </c>
      <c r="G41" s="97" t="str">
        <f>IFERROR(VLOOKUP(I41,Legenda!I18:'Legenda'!J204,2,1),"")</f>
        <v/>
      </c>
      <c r="H41" s="5"/>
      <c r="I41" s="280"/>
      <c r="J41" s="280"/>
      <c r="K41" s="280"/>
      <c r="L41" s="280"/>
      <c r="M41" s="5"/>
      <c r="N41" s="74"/>
      <c r="P41" s="5"/>
    </row>
    <row r="42" spans="2:16" ht="10.9" customHeight="1" x14ac:dyDescent="0.25">
      <c r="B42" s="72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74"/>
    </row>
    <row r="43" spans="2:16" x14ac:dyDescent="0.25">
      <c r="B43" s="76" t="s">
        <v>45</v>
      </c>
      <c r="C43" s="10"/>
      <c r="D43" s="5"/>
      <c r="E43" s="5"/>
      <c r="F43" s="5"/>
      <c r="G43" s="106"/>
      <c r="H43" s="106"/>
      <c r="I43" s="273"/>
      <c r="J43" s="273"/>
      <c r="K43" s="273"/>
      <c r="L43" s="273"/>
      <c r="M43" s="5"/>
      <c r="N43" s="74"/>
    </row>
    <row r="44" spans="2:16" ht="9" customHeight="1" x14ac:dyDescent="0.25">
      <c r="B44" s="72"/>
      <c r="C44" s="5"/>
      <c r="D44" s="5"/>
      <c r="E44" s="5"/>
      <c r="F44" s="5"/>
      <c r="G44" s="5"/>
      <c r="H44" s="98"/>
      <c r="I44" s="98"/>
      <c r="J44" s="98"/>
      <c r="K44" s="98"/>
      <c r="L44" s="98"/>
      <c r="M44" s="62"/>
      <c r="N44" s="74"/>
    </row>
    <row r="45" spans="2:16" x14ac:dyDescent="0.25">
      <c r="B45" s="72"/>
      <c r="C45" s="5"/>
      <c r="D45" s="5"/>
      <c r="E45" s="5"/>
      <c r="F45" s="95" t="s">
        <v>47</v>
      </c>
      <c r="G45" s="5"/>
      <c r="H45" s="64"/>
      <c r="I45" s="282"/>
      <c r="J45" s="282"/>
      <c r="K45" s="282"/>
      <c r="L45" s="96" t="s">
        <v>48</v>
      </c>
      <c r="M45" s="218"/>
      <c r="N45" s="74"/>
    </row>
    <row r="46" spans="2:16" x14ac:dyDescent="0.25">
      <c r="B46" s="72"/>
      <c r="C46" s="5"/>
      <c r="D46" s="5"/>
      <c r="E46" s="5"/>
      <c r="F46" s="95" t="s">
        <v>49</v>
      </c>
      <c r="G46" s="5"/>
      <c r="H46" s="5"/>
      <c r="I46" s="5"/>
      <c r="J46" s="5"/>
      <c r="K46" s="5"/>
      <c r="L46" s="5"/>
      <c r="M46" s="5"/>
      <c r="N46" s="74"/>
    </row>
    <row r="47" spans="2:16" ht="14.45" customHeight="1" x14ac:dyDescent="0.25">
      <c r="B47" s="72"/>
      <c r="C47" s="5"/>
      <c r="D47" s="5"/>
      <c r="E47" s="78"/>
      <c r="F47" s="101"/>
      <c r="G47" s="5"/>
      <c r="H47" s="62"/>
      <c r="I47" s="243"/>
      <c r="J47" s="243"/>
      <c r="K47" s="243"/>
      <c r="L47" s="243"/>
      <c r="M47" s="243"/>
      <c r="N47" s="74"/>
    </row>
    <row r="48" spans="2:16" ht="8.4499999999999993" customHeight="1" x14ac:dyDescent="0.25">
      <c r="B48" s="72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74"/>
    </row>
    <row r="49" spans="1:14" ht="12" customHeight="1" x14ac:dyDescent="0.25">
      <c r="B49" s="72"/>
      <c r="C49" s="5"/>
      <c r="D49" s="95" t="s">
        <v>68</v>
      </c>
      <c r="E49" s="5"/>
      <c r="F49" s="5"/>
      <c r="G49" s="5"/>
      <c r="H49" s="95" t="s">
        <v>50</v>
      </c>
      <c r="I49" s="5"/>
      <c r="J49" s="5"/>
      <c r="K49" s="5"/>
      <c r="L49" s="95" t="s">
        <v>69</v>
      </c>
      <c r="M49" s="5"/>
      <c r="N49" s="74"/>
    </row>
    <row r="50" spans="1:14" ht="10.9" customHeight="1" x14ac:dyDescent="0.25">
      <c r="B50" s="94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75"/>
    </row>
    <row r="51" spans="1:14" ht="10.9" customHeight="1" x14ac:dyDescent="0.25"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</row>
    <row r="52" spans="1:14" ht="14.45" customHeight="1" x14ac:dyDescent="0.25">
      <c r="B52" s="276" t="str">
        <f>IF(Foglio2!B46="","",Foglio2!B46)</f>
        <v/>
      </c>
      <c r="C52" s="276"/>
      <c r="D52" s="276"/>
      <c r="E52" s="276"/>
      <c r="F52" s="276"/>
      <c r="K52" s="281" t="str">
        <f>IF(Foglio2!J46="","",Foglio2!J46)</f>
        <v/>
      </c>
      <c r="L52" s="281"/>
      <c r="M52" s="281"/>
      <c r="N52" s="208"/>
    </row>
    <row r="53" spans="1:14" x14ac:dyDescent="0.25">
      <c r="B53" s="276"/>
      <c r="C53" s="276"/>
      <c r="D53" s="276"/>
      <c r="E53" s="276"/>
      <c r="F53" s="276"/>
      <c r="J53" s="209"/>
      <c r="K53" s="281"/>
      <c r="L53" s="281"/>
      <c r="M53" s="281"/>
      <c r="N53" s="208"/>
    </row>
    <row r="54" spans="1:14" x14ac:dyDescent="0.25">
      <c r="B54" s="276"/>
      <c r="C54" s="276"/>
      <c r="D54" s="276"/>
      <c r="E54" s="276"/>
      <c r="F54" s="276"/>
      <c r="J54" s="209"/>
      <c r="K54" s="281"/>
      <c r="L54" s="281"/>
      <c r="M54" s="281"/>
      <c r="N54" s="208"/>
    </row>
    <row r="55" spans="1:14" ht="24" customHeight="1" x14ac:dyDescent="0.25">
      <c r="B55" s="276"/>
      <c r="C55" s="276"/>
      <c r="D55" s="276"/>
      <c r="E55" s="276"/>
      <c r="F55" s="276"/>
      <c r="J55" s="1"/>
      <c r="K55" s="281"/>
      <c r="L55" s="281"/>
      <c r="M55" s="281"/>
    </row>
    <row r="56" spans="1:14" x14ac:dyDescent="0.25">
      <c r="A56" s="274"/>
      <c r="B56" s="274"/>
      <c r="C56" s="274"/>
      <c r="D56" s="274"/>
      <c r="E56" s="275"/>
      <c r="F56" s="275"/>
      <c r="G56" s="275"/>
      <c r="J56" s="152" t="str">
        <f>IF(Foglio2!H50="","",Foglio2!H50)</f>
        <v/>
      </c>
      <c r="K56" s="11"/>
      <c r="L56" s="11"/>
      <c r="M56" s="11"/>
      <c r="N56" s="5"/>
    </row>
    <row r="57" spans="1:14" x14ac:dyDescent="0.25">
      <c r="A57" s="12"/>
      <c r="J57" s="67" t="s">
        <v>64</v>
      </c>
    </row>
    <row r="58" spans="1:14" x14ac:dyDescent="0.25">
      <c r="A58" s="12"/>
      <c r="I58" s="12"/>
    </row>
    <row r="59" spans="1:14" x14ac:dyDescent="0.25">
      <c r="I59" s="85" t="str">
        <f ca="1">CONCATENATE("Pagina n° ",_xlfn.SHEET()," di pag. n°",(_xlfn.SHEETS()-2))</f>
        <v>Pagina n° 4 di pag. n°7</v>
      </c>
      <c r="J59" s="34"/>
      <c r="K59" s="35"/>
    </row>
  </sheetData>
  <mergeCells count="21">
    <mergeCell ref="I47:M47"/>
    <mergeCell ref="I45:K45"/>
    <mergeCell ref="I43:L43"/>
    <mergeCell ref="H31:K31"/>
    <mergeCell ref="H33:M34"/>
    <mergeCell ref="I28:M29"/>
    <mergeCell ref="A2:D2"/>
    <mergeCell ref="A56:D56"/>
    <mergeCell ref="E56:G56"/>
    <mergeCell ref="B52:F55"/>
    <mergeCell ref="A4:M4"/>
    <mergeCell ref="A5:M5"/>
    <mergeCell ref="A7:M7"/>
    <mergeCell ref="E2:H2"/>
    <mergeCell ref="H16:J16"/>
    <mergeCell ref="H13:M13"/>
    <mergeCell ref="H18:M18"/>
    <mergeCell ref="I26:L26"/>
    <mergeCell ref="I41:L41"/>
    <mergeCell ref="I11:L11"/>
    <mergeCell ref="K52:M55"/>
  </mergeCells>
  <pageMargins left="0.56666666666666665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Check Box 1">
              <controlPr defaultSize="0" autoFill="0" autoLine="0" autoPict="0">
                <anchor moveWithCells="1">
                  <from>
                    <xdr:col>1</xdr:col>
                    <xdr:colOff>133350</xdr:colOff>
                    <xdr:row>19</xdr:row>
                    <xdr:rowOff>9525</xdr:rowOff>
                  </from>
                  <to>
                    <xdr:col>2</xdr:col>
                    <xdr:colOff>142875</xdr:colOff>
                    <xdr:row>21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Check Box 5">
              <controlPr defaultSize="0" autoFill="0" autoLine="0" autoPict="0">
                <anchor moveWithCells="1">
                  <from>
                    <xdr:col>5</xdr:col>
                    <xdr:colOff>342900</xdr:colOff>
                    <xdr:row>19</xdr:row>
                    <xdr:rowOff>9525</xdr:rowOff>
                  </from>
                  <to>
                    <xdr:col>6</xdr:col>
                    <xdr:colOff>142875</xdr:colOff>
                    <xdr:row>21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Check Box 6">
              <controlPr defaultSize="0" autoFill="0" autoLine="0" autoPict="0">
                <anchor moveWithCells="1">
                  <from>
                    <xdr:col>9</xdr:col>
                    <xdr:colOff>600075</xdr:colOff>
                    <xdr:row>19</xdr:row>
                    <xdr:rowOff>9525</xdr:rowOff>
                  </from>
                  <to>
                    <xdr:col>10</xdr:col>
                    <xdr:colOff>123825</xdr:colOff>
                    <xdr:row>21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Check Box 7">
              <controlPr defaultSize="0" autoFill="0" autoLine="0" autoPict="0">
                <anchor moveWithCells="1">
                  <from>
                    <xdr:col>1</xdr:col>
                    <xdr:colOff>133350</xdr:colOff>
                    <xdr:row>28</xdr:row>
                    <xdr:rowOff>57150</xdr:rowOff>
                  </from>
                  <to>
                    <xdr:col>2</xdr:col>
                    <xdr:colOff>142875</xdr:colOff>
                    <xdr:row>31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Check Box 8">
              <controlPr defaultSize="0" autoFill="0" autoLine="0" autoPict="0">
                <anchor moveWithCells="1">
                  <from>
                    <xdr:col>1</xdr:col>
                    <xdr:colOff>133350</xdr:colOff>
                    <xdr:row>31</xdr:row>
                    <xdr:rowOff>9525</xdr:rowOff>
                  </from>
                  <to>
                    <xdr:col>2</xdr:col>
                    <xdr:colOff>142875</xdr:colOff>
                    <xdr:row>33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Check Box 9">
              <controlPr defaultSize="0" autoFill="0" autoLine="0" autoPict="0">
                <anchor moveWithCells="1">
                  <from>
                    <xdr:col>1</xdr:col>
                    <xdr:colOff>133350</xdr:colOff>
                    <xdr:row>34</xdr:row>
                    <xdr:rowOff>9525</xdr:rowOff>
                  </from>
                  <to>
                    <xdr:col>2</xdr:col>
                    <xdr:colOff>142875</xdr:colOff>
                    <xdr:row>36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Check Box 10">
              <controlPr defaultSize="0" autoFill="0" autoLine="0" autoPict="0">
                <anchor moveWithCells="1">
                  <from>
                    <xdr:col>5</xdr:col>
                    <xdr:colOff>342900</xdr:colOff>
                    <xdr:row>34</xdr:row>
                    <xdr:rowOff>9525</xdr:rowOff>
                  </from>
                  <to>
                    <xdr:col>6</xdr:col>
                    <xdr:colOff>142875</xdr:colOff>
                    <xdr:row>36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Check Box 11">
              <controlPr defaultSize="0" autoFill="0" autoLine="0" autoPict="0">
                <anchor moveWithCells="1">
                  <from>
                    <xdr:col>9</xdr:col>
                    <xdr:colOff>600075</xdr:colOff>
                    <xdr:row>34</xdr:row>
                    <xdr:rowOff>0</xdr:rowOff>
                  </from>
                  <to>
                    <xdr:col>10</xdr:col>
                    <xdr:colOff>123825</xdr:colOff>
                    <xdr:row>36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Check Box 12">
              <controlPr defaultSize="0" autoFill="0" autoLine="0" autoPict="0">
                <anchor moveWithCells="1">
                  <from>
                    <xdr:col>1</xdr:col>
                    <xdr:colOff>133350</xdr:colOff>
                    <xdr:row>47</xdr:row>
                    <xdr:rowOff>9525</xdr:rowOff>
                  </from>
                  <to>
                    <xdr:col>2</xdr:col>
                    <xdr:colOff>142875</xdr:colOff>
                    <xdr:row>49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Check Box 13">
              <controlPr defaultSize="0" autoFill="0" autoLine="0" autoPict="0">
                <anchor moveWithCells="1">
                  <from>
                    <xdr:col>5</xdr:col>
                    <xdr:colOff>342900</xdr:colOff>
                    <xdr:row>47</xdr:row>
                    <xdr:rowOff>9525</xdr:rowOff>
                  </from>
                  <to>
                    <xdr:col>6</xdr:col>
                    <xdr:colOff>142875</xdr:colOff>
                    <xdr:row>49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Check Box 14">
              <controlPr defaultSize="0" autoFill="0" autoLine="0" autoPict="0">
                <anchor moveWithCells="1">
                  <from>
                    <xdr:col>9</xdr:col>
                    <xdr:colOff>438150</xdr:colOff>
                    <xdr:row>47</xdr:row>
                    <xdr:rowOff>9525</xdr:rowOff>
                  </from>
                  <to>
                    <xdr:col>9</xdr:col>
                    <xdr:colOff>590550</xdr:colOff>
                    <xdr:row>49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Button 15">
              <controlPr defaultSize="0" print="0" autoFill="0" autoPict="0" macro="[0]!Macro13">
                <anchor moveWithCells="1">
                  <from>
                    <xdr:col>12</xdr:col>
                    <xdr:colOff>66675</xdr:colOff>
                    <xdr:row>9</xdr:row>
                    <xdr:rowOff>104775</xdr:rowOff>
                  </from>
                  <to>
                    <xdr:col>12</xdr:col>
                    <xdr:colOff>1390650</xdr:colOff>
                    <xdr:row>10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6" name="Button 19">
              <controlPr defaultSize="0" print="0" autoFill="0" autoPict="0" macro="[0]!Macro14">
                <anchor moveWithCells="1">
                  <from>
                    <xdr:col>12</xdr:col>
                    <xdr:colOff>19050</xdr:colOff>
                    <xdr:row>7</xdr:row>
                    <xdr:rowOff>19050</xdr:rowOff>
                  </from>
                  <to>
                    <xdr:col>13</xdr:col>
                    <xdr:colOff>9525</xdr:colOff>
                    <xdr:row>8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17" name="Button 28">
              <controlPr defaultSize="0" print="0" autoFill="0" autoPict="0" macro="[0]!Macro15">
                <anchor moveWithCells="1">
                  <from>
                    <xdr:col>12</xdr:col>
                    <xdr:colOff>28575</xdr:colOff>
                    <xdr:row>22</xdr:row>
                    <xdr:rowOff>66675</xdr:rowOff>
                  </from>
                  <to>
                    <xdr:col>13</xdr:col>
                    <xdr:colOff>19050</xdr:colOff>
                    <xdr:row>23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18" name="Button 30">
              <controlPr defaultSize="0" print="0" autoFill="0" autoPict="0" macro="[0]!Macro16">
                <anchor moveWithCells="1">
                  <from>
                    <xdr:col>12</xdr:col>
                    <xdr:colOff>57150</xdr:colOff>
                    <xdr:row>39</xdr:row>
                    <xdr:rowOff>123825</xdr:rowOff>
                  </from>
                  <to>
                    <xdr:col>12</xdr:col>
                    <xdr:colOff>1381125</xdr:colOff>
                    <xdr:row>41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19" name="Button 33">
              <controlPr defaultSize="0" print="0" autoFill="0" autoPict="0" macro="[0]!Macro17">
                <anchor moveWithCells="1">
                  <from>
                    <xdr:col>12</xdr:col>
                    <xdr:colOff>19050</xdr:colOff>
                    <xdr:row>37</xdr:row>
                    <xdr:rowOff>66675</xdr:rowOff>
                  </from>
                  <to>
                    <xdr:col>12</xdr:col>
                    <xdr:colOff>1390650</xdr:colOff>
                    <xdr:row>38</xdr:row>
                    <xdr:rowOff>161925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Legenda!$I$17:$I$204</xm:f>
          </x14:formula1>
          <xm:sqref>I41 I26 I11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oglio9"/>
  <dimension ref="A1:Z54"/>
  <sheetViews>
    <sheetView view="pageLayout" zoomScaleNormal="100" workbookViewId="0">
      <selection activeCell="A3" sqref="A3"/>
    </sheetView>
  </sheetViews>
  <sheetFormatPr defaultRowHeight="15" x14ac:dyDescent="0.25"/>
  <cols>
    <col min="1" max="1" width="6" customWidth="1"/>
    <col min="2" max="2" width="4.28515625" customWidth="1"/>
    <col min="3" max="3" width="13.7109375" customWidth="1"/>
    <col min="4" max="14" width="2.140625" customWidth="1"/>
    <col min="15" max="15" width="9.7109375" customWidth="1"/>
    <col min="16" max="16" width="16" customWidth="1"/>
    <col min="17" max="26" width="2.140625" customWidth="1"/>
    <col min="27" max="27" width="8.85546875" customWidth="1"/>
  </cols>
  <sheetData>
    <row r="1" spans="1:26" ht="3" customHeight="1" x14ac:dyDescent="0.25">
      <c r="W1" s="5"/>
      <c r="X1" s="5"/>
    </row>
    <row r="2" spans="1:26" ht="11.45" customHeight="1" x14ac:dyDescent="0.25">
      <c r="A2" s="246" t="s">
        <v>554</v>
      </c>
      <c r="B2" s="246"/>
      <c r="C2" s="246"/>
      <c r="D2" s="285" t="str">
        <f>IF(Foglio1!E13="","",Foglio1!E13)</f>
        <v/>
      </c>
      <c r="E2" s="285"/>
      <c r="F2" s="285"/>
      <c r="G2" s="285"/>
      <c r="H2" s="285"/>
      <c r="I2" s="285"/>
      <c r="J2" s="285"/>
      <c r="K2" s="285"/>
      <c r="L2" s="168"/>
      <c r="M2" s="168"/>
      <c r="N2" s="168"/>
      <c r="O2" s="7"/>
      <c r="P2" s="99"/>
      <c r="Q2" s="99"/>
      <c r="R2" s="99"/>
      <c r="S2" s="95"/>
      <c r="T2" s="246" t="s">
        <v>0</v>
      </c>
      <c r="U2" s="246"/>
      <c r="V2" s="286" t="str">
        <f>IF(Foglio1!I13="","",Foglio1!I13)</f>
        <v/>
      </c>
      <c r="W2" s="286"/>
      <c r="X2" s="286"/>
      <c r="Y2" s="286"/>
      <c r="Z2" s="286"/>
    </row>
    <row r="3" spans="1:26" ht="11.45" customHeight="1" x14ac:dyDescent="0.25">
      <c r="B3" s="246" t="s">
        <v>563</v>
      </c>
      <c r="C3" s="246"/>
      <c r="D3" s="246"/>
      <c r="E3" s="246"/>
      <c r="F3" s="246"/>
      <c r="G3" s="246"/>
      <c r="H3" s="246"/>
      <c r="I3" s="246"/>
      <c r="J3" s="246"/>
      <c r="K3" s="246"/>
      <c r="L3" s="246"/>
      <c r="M3" s="246"/>
      <c r="N3" s="246"/>
      <c r="O3" s="246"/>
      <c r="P3" s="246"/>
      <c r="Q3" s="246"/>
      <c r="R3" s="246"/>
      <c r="S3" s="246"/>
      <c r="T3" s="246"/>
      <c r="U3" s="246"/>
      <c r="V3" s="246"/>
      <c r="W3" s="246"/>
      <c r="X3" s="246"/>
      <c r="Y3" s="246"/>
      <c r="Z3" s="246"/>
    </row>
    <row r="4" spans="1:26" ht="9" customHeight="1" x14ac:dyDescent="0.25">
      <c r="B4" s="171"/>
      <c r="C4" s="171"/>
      <c r="D4" s="171"/>
      <c r="E4" s="171"/>
      <c r="F4" s="171"/>
      <c r="G4" s="170"/>
      <c r="H4" s="170"/>
      <c r="I4" s="170"/>
      <c r="J4" s="170"/>
      <c r="K4" s="170"/>
      <c r="L4" s="170"/>
      <c r="M4" s="170"/>
      <c r="N4" s="170"/>
      <c r="O4" s="170"/>
      <c r="P4" s="170"/>
      <c r="Q4" s="170"/>
      <c r="R4" s="170"/>
      <c r="S4" s="170"/>
      <c r="T4" s="170"/>
      <c r="U4" s="170"/>
      <c r="V4" s="170"/>
      <c r="W4" s="170"/>
      <c r="X4" s="170"/>
      <c r="Y4" s="170"/>
      <c r="Z4" s="170"/>
    </row>
    <row r="5" spans="1:26" x14ac:dyDescent="0.25">
      <c r="B5" s="193">
        <f ca="1">(7*(_xlfn.SHEET()-5)+1)</f>
        <v>1</v>
      </c>
      <c r="C5" s="287" t="s">
        <v>74</v>
      </c>
      <c r="D5" s="288"/>
      <c r="E5" s="288"/>
      <c r="F5" s="289"/>
      <c r="G5" s="288" t="s">
        <v>564</v>
      </c>
      <c r="H5" s="288"/>
      <c r="I5" s="288"/>
      <c r="J5" s="288"/>
      <c r="K5" s="288"/>
      <c r="L5" s="288"/>
      <c r="M5" s="288"/>
      <c r="N5" s="288"/>
      <c r="O5" s="288"/>
      <c r="P5" s="288"/>
      <c r="Q5" s="288"/>
      <c r="R5" s="288"/>
      <c r="S5" s="288"/>
      <c r="T5" s="288"/>
      <c r="U5" s="288"/>
      <c r="V5" s="288"/>
      <c r="W5" s="288"/>
      <c r="X5" s="288"/>
      <c r="Y5" s="288"/>
      <c r="Z5" s="289"/>
    </row>
    <row r="6" spans="1:26" x14ac:dyDescent="0.25">
      <c r="B6" s="292"/>
      <c r="C6" s="294"/>
      <c r="D6" s="295"/>
      <c r="E6" s="295"/>
      <c r="F6" s="296"/>
      <c r="G6" s="300"/>
      <c r="H6" s="301"/>
      <c r="I6" s="301"/>
      <c r="J6" s="301"/>
      <c r="K6" s="301"/>
      <c r="L6" s="301"/>
      <c r="M6" s="301"/>
      <c r="N6" s="301"/>
      <c r="O6" s="301"/>
      <c r="P6" s="301"/>
      <c r="Q6" s="301"/>
      <c r="R6" s="301"/>
      <c r="S6" s="301"/>
      <c r="T6" s="301"/>
      <c r="U6" s="301"/>
      <c r="V6" s="301"/>
      <c r="W6" s="301"/>
      <c r="X6" s="301"/>
      <c r="Y6" s="301"/>
      <c r="Z6" s="302"/>
    </row>
    <row r="7" spans="1:26" ht="11.45" customHeight="1" x14ac:dyDescent="0.25">
      <c r="A7" s="5"/>
      <c r="B7" s="293"/>
      <c r="C7" s="297"/>
      <c r="D7" s="298"/>
      <c r="E7" s="298"/>
      <c r="F7" s="299"/>
      <c r="G7" s="303"/>
      <c r="H7" s="304"/>
      <c r="I7" s="304"/>
      <c r="J7" s="304"/>
      <c r="K7" s="304"/>
      <c r="L7" s="304"/>
      <c r="M7" s="304"/>
      <c r="N7" s="304"/>
      <c r="O7" s="304"/>
      <c r="P7" s="304"/>
      <c r="Q7" s="304"/>
      <c r="R7" s="304"/>
      <c r="S7" s="304"/>
      <c r="T7" s="304"/>
      <c r="U7" s="304"/>
      <c r="V7" s="304"/>
      <c r="W7" s="304"/>
      <c r="X7" s="304"/>
      <c r="Y7" s="304"/>
      <c r="Z7" s="305"/>
    </row>
    <row r="8" spans="1:26" x14ac:dyDescent="0.25">
      <c r="B8" s="306" t="s">
        <v>75</v>
      </c>
      <c r="C8" s="307"/>
      <c r="D8" s="287" t="s">
        <v>76</v>
      </c>
      <c r="E8" s="289"/>
      <c r="F8" s="287" t="s">
        <v>77</v>
      </c>
      <c r="G8" s="289"/>
      <c r="H8" s="287" t="s">
        <v>78</v>
      </c>
      <c r="I8" s="289"/>
      <c r="J8" s="287" t="s">
        <v>79</v>
      </c>
      <c r="K8" s="288"/>
      <c r="L8" s="288"/>
      <c r="M8" s="288"/>
      <c r="N8" s="289"/>
      <c r="O8" s="161" t="s">
        <v>80</v>
      </c>
      <c r="P8" s="163" t="s">
        <v>565</v>
      </c>
      <c r="Q8" s="287" t="s">
        <v>81</v>
      </c>
      <c r="R8" s="288"/>
      <c r="S8" s="288"/>
      <c r="T8" s="288"/>
      <c r="U8" s="288"/>
      <c r="V8" s="288"/>
      <c r="W8" s="288"/>
      <c r="X8" s="289"/>
      <c r="Y8" s="287" t="s">
        <v>82</v>
      </c>
      <c r="Z8" s="289"/>
    </row>
    <row r="9" spans="1:26" x14ac:dyDescent="0.25">
      <c r="B9" s="290"/>
      <c r="C9" s="291"/>
      <c r="D9" s="164" t="e">
        <f t="array" ref="D9">INDEX('[1]Lista Materiali'!$A$6:G39994,MATCH(1,('[1]Lista Materiali'!$A$6:'[1]Lista Materiali'!$A$40000=G6)*('[1]Lista Materiali'!$B$6:'[1]Lista Materiali'!$B$40000=(RIGHT(B9,2)))*('[1]Lista Materiali'!$C$6:'[1]Lista Materiali'!$C$40000=(LEFT(C6,1))),0),4)</f>
        <v>#REF!</v>
      </c>
      <c r="E9" s="165"/>
      <c r="F9" s="164" t="e">
        <f t="array" ref="F9">INDEX('[1]Lista Materiali'!$A$6:G39994,MATCH(1,('[1]Lista Materiali'!$A$6:'[1]Lista Materiali'!$A$40000=G6)*('[1]Lista Materiali'!$B$6:'[1]Lista Materiali'!$B$40000=(RIGHT(B9,2)))*('[1]Lista Materiali'!$C$6:'[1]Lista Materiali'!$C$40000=(LEFT(C6,1))),0),5)</f>
        <v>#REF!</v>
      </c>
      <c r="G9" s="165"/>
      <c r="H9" s="164" t="e">
        <f t="array" ref="H9">INDEX('[1]Lista Materiali'!$A$6:G39994,MATCH(1,('[1]Lista Materiali'!$A$6:'[1]Lista Materiali'!$A$40000=G6)*('[1]Lista Materiali'!$B$6:'[1]Lista Materiali'!$B$40000=(RIGHT(B9,2)))*('[1]Lista Materiali'!$C$6:'[1]Lista Materiali'!$C$40000=(LEFT(C6,1))),0),6)</f>
        <v>#REF!</v>
      </c>
      <c r="I9" s="165"/>
      <c r="J9" s="164"/>
      <c r="K9" s="166"/>
      <c r="L9" s="166" t="e">
        <f t="array" ref="L9">INDEX('[1]Lista Materiali'!$A$6:G39994,MATCH(1,('[1]Lista Materiali'!$A$6:'[1]Lista Materiali'!$A$40000=G6)*('[1]Lista Materiali'!$B$6:'[1]Lista Materiali'!$B$40000=(RIGHT(B9,2)))*('[1]Lista Materiali'!$C$6:'[1]Lista Materiali'!$C$40000=(LEFT(C6,1))),0),7)</f>
        <v>#REF!</v>
      </c>
      <c r="M9" s="166"/>
      <c r="N9" s="165"/>
      <c r="O9" s="161"/>
      <c r="P9" s="162"/>
      <c r="Q9" s="161">
        <v>1</v>
      </c>
      <c r="R9" s="161">
        <v>2</v>
      </c>
      <c r="S9" s="161">
        <v>3</v>
      </c>
      <c r="T9" s="161">
        <v>4</v>
      </c>
      <c r="U9" s="161">
        <v>5</v>
      </c>
      <c r="V9" s="161">
        <v>6</v>
      </c>
      <c r="W9" s="161">
        <v>7</v>
      </c>
      <c r="X9" s="161">
        <v>8</v>
      </c>
      <c r="Y9" s="161">
        <v>9</v>
      </c>
      <c r="Z9" s="161">
        <v>0</v>
      </c>
    </row>
    <row r="10" spans="1:26" x14ac:dyDescent="0.25"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x14ac:dyDescent="0.25">
      <c r="B11" s="193">
        <f ca="1">(7*(_xlfn.SHEET()-5)+2)</f>
        <v>2</v>
      </c>
      <c r="C11" s="287" t="s">
        <v>74</v>
      </c>
      <c r="D11" s="288"/>
      <c r="E11" s="288"/>
      <c r="F11" s="289"/>
      <c r="G11" s="288" t="s">
        <v>564</v>
      </c>
      <c r="H11" s="288"/>
      <c r="I11" s="288"/>
      <c r="J11" s="288"/>
      <c r="K11" s="288"/>
      <c r="L11" s="288"/>
      <c r="M11" s="288"/>
      <c r="N11" s="288"/>
      <c r="O11" s="288"/>
      <c r="P11" s="288"/>
      <c r="Q11" s="288"/>
      <c r="R11" s="288"/>
      <c r="S11" s="288"/>
      <c r="T11" s="288"/>
      <c r="U11" s="288"/>
      <c r="V11" s="288"/>
      <c r="W11" s="288"/>
      <c r="X11" s="288"/>
      <c r="Y11" s="288"/>
      <c r="Z11" s="289"/>
    </row>
    <row r="12" spans="1:26" x14ac:dyDescent="0.25">
      <c r="B12" s="292"/>
      <c r="C12" s="294"/>
      <c r="D12" s="295"/>
      <c r="E12" s="295"/>
      <c r="F12" s="296"/>
      <c r="G12" s="300"/>
      <c r="H12" s="301"/>
      <c r="I12" s="301"/>
      <c r="J12" s="301"/>
      <c r="K12" s="301"/>
      <c r="L12" s="301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2"/>
    </row>
    <row r="13" spans="1:26" ht="11.45" customHeight="1" x14ac:dyDescent="0.25">
      <c r="A13" s="5"/>
      <c r="B13" s="293"/>
      <c r="C13" s="297"/>
      <c r="D13" s="298"/>
      <c r="E13" s="298"/>
      <c r="F13" s="299"/>
      <c r="G13" s="303"/>
      <c r="H13" s="304"/>
      <c r="I13" s="304"/>
      <c r="J13" s="304"/>
      <c r="K13" s="304"/>
      <c r="L13" s="304"/>
      <c r="M13" s="304"/>
      <c r="N13" s="304"/>
      <c r="O13" s="304"/>
      <c r="P13" s="304"/>
      <c r="Q13" s="304"/>
      <c r="R13" s="304"/>
      <c r="S13" s="304"/>
      <c r="T13" s="304"/>
      <c r="U13" s="304"/>
      <c r="V13" s="304"/>
      <c r="W13" s="304"/>
      <c r="X13" s="304"/>
      <c r="Y13" s="304"/>
      <c r="Z13" s="305"/>
    </row>
    <row r="14" spans="1:26" x14ac:dyDescent="0.25">
      <c r="B14" s="306" t="s">
        <v>75</v>
      </c>
      <c r="C14" s="307"/>
      <c r="D14" s="287" t="s">
        <v>76</v>
      </c>
      <c r="E14" s="289"/>
      <c r="F14" s="287" t="s">
        <v>77</v>
      </c>
      <c r="G14" s="289"/>
      <c r="H14" s="287" t="s">
        <v>78</v>
      </c>
      <c r="I14" s="289"/>
      <c r="J14" s="287" t="s">
        <v>79</v>
      </c>
      <c r="K14" s="288"/>
      <c r="L14" s="288"/>
      <c r="M14" s="288"/>
      <c r="N14" s="289"/>
      <c r="O14" s="161" t="s">
        <v>80</v>
      </c>
      <c r="P14" s="163" t="s">
        <v>565</v>
      </c>
      <c r="Q14" s="287" t="s">
        <v>81</v>
      </c>
      <c r="R14" s="288"/>
      <c r="S14" s="288"/>
      <c r="T14" s="288"/>
      <c r="U14" s="288"/>
      <c r="V14" s="288"/>
      <c r="W14" s="288"/>
      <c r="X14" s="289"/>
      <c r="Y14" s="287" t="s">
        <v>82</v>
      </c>
      <c r="Z14" s="289"/>
    </row>
    <row r="15" spans="1:26" x14ac:dyDescent="0.25">
      <c r="B15" s="290"/>
      <c r="C15" s="291"/>
      <c r="D15" s="164" t="e">
        <f t="array" ref="D15">INDEX('[1]Lista Materiali'!$A$6:G40000,MATCH(1,('[1]Lista Materiali'!$A$6:'[1]Lista Materiali'!$A$40000=G12)*('[1]Lista Materiali'!$B$6:'[1]Lista Materiali'!$B$40000=(RIGHT(B15,2)))*('[1]Lista Materiali'!$C$6:'[1]Lista Materiali'!$C$40000=(LEFT(C12,1))),0),4)</f>
        <v>#REF!</v>
      </c>
      <c r="E15" s="165"/>
      <c r="F15" s="164" t="e">
        <f t="array" ref="F15">INDEX('[1]Lista Materiali'!$A$6:G40000,MATCH(1,('[1]Lista Materiali'!$A$6:'[1]Lista Materiali'!$A$40000=G12)*('[1]Lista Materiali'!$B$6:'[1]Lista Materiali'!$B$40000=(RIGHT(B15,2)))*('[1]Lista Materiali'!$C$6:'[1]Lista Materiali'!$C$40000=(LEFT(C12,1))),0),5)</f>
        <v>#REF!</v>
      </c>
      <c r="G15" s="165"/>
      <c r="H15" s="164" t="e">
        <f t="array" ref="H15">INDEX('[1]Lista Materiali'!$A$6:G40000,MATCH(1,('[1]Lista Materiali'!$A$6:'[1]Lista Materiali'!$A$40000=G12)*('[1]Lista Materiali'!$B$6:'[1]Lista Materiali'!$B$40000=(RIGHT(B15,2)))*('[1]Lista Materiali'!$C$6:'[1]Lista Materiali'!$C$40000=(LEFT(C12,1))),0),6)</f>
        <v>#REF!</v>
      </c>
      <c r="I15" s="165"/>
      <c r="J15" s="164"/>
      <c r="K15" s="166"/>
      <c r="L15" s="166" t="e">
        <f t="array" ref="L15">INDEX('[1]Lista Materiali'!$A$6:G40000,MATCH(1,('[1]Lista Materiali'!$A$6:'[1]Lista Materiali'!$A$40000=G12)*('[1]Lista Materiali'!$B$6:'[1]Lista Materiali'!$B$40000=(RIGHT(B15,2)))*('[1]Lista Materiali'!$C$6:'[1]Lista Materiali'!$C$40000=(LEFT(C12,1))),0),7)</f>
        <v>#REF!</v>
      </c>
      <c r="M15" s="166"/>
      <c r="N15" s="165"/>
      <c r="O15" s="161"/>
      <c r="P15" s="162"/>
      <c r="Q15" s="161"/>
      <c r="R15" s="161"/>
      <c r="S15" s="161"/>
      <c r="T15" s="161"/>
      <c r="U15" s="161"/>
      <c r="V15" s="161"/>
      <c r="W15" s="161"/>
      <c r="X15" s="161"/>
      <c r="Y15" s="161"/>
      <c r="Z15" s="161"/>
    </row>
    <row r="16" spans="1:26" x14ac:dyDescent="0.25"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x14ac:dyDescent="0.25">
      <c r="B17" s="193">
        <f ca="1">(7*(_xlfn.SHEET()-5)+3)</f>
        <v>3</v>
      </c>
      <c r="C17" s="287" t="s">
        <v>74</v>
      </c>
      <c r="D17" s="288"/>
      <c r="E17" s="288"/>
      <c r="F17" s="289"/>
      <c r="G17" s="288" t="s">
        <v>564</v>
      </c>
      <c r="H17" s="288"/>
      <c r="I17" s="288"/>
      <c r="J17" s="288"/>
      <c r="K17" s="288"/>
      <c r="L17" s="288"/>
      <c r="M17" s="288"/>
      <c r="N17" s="288"/>
      <c r="O17" s="288"/>
      <c r="P17" s="288"/>
      <c r="Q17" s="288"/>
      <c r="R17" s="288"/>
      <c r="S17" s="288"/>
      <c r="T17" s="288"/>
      <c r="U17" s="288"/>
      <c r="V17" s="288"/>
      <c r="W17" s="288"/>
      <c r="X17" s="288"/>
      <c r="Y17" s="288"/>
      <c r="Z17" s="289"/>
    </row>
    <row r="18" spans="1:26" x14ac:dyDescent="0.25">
      <c r="B18" s="292"/>
      <c r="C18" s="294"/>
      <c r="D18" s="295"/>
      <c r="E18" s="295"/>
      <c r="F18" s="296"/>
      <c r="G18" s="300"/>
      <c r="H18" s="301"/>
      <c r="I18" s="301"/>
      <c r="J18" s="301"/>
      <c r="K18" s="301"/>
      <c r="L18" s="301"/>
      <c r="M18" s="301"/>
      <c r="N18" s="301"/>
      <c r="O18" s="301"/>
      <c r="P18" s="301"/>
      <c r="Q18" s="301"/>
      <c r="R18" s="301"/>
      <c r="S18" s="301"/>
      <c r="T18" s="301"/>
      <c r="U18" s="301"/>
      <c r="V18" s="301"/>
      <c r="W18" s="301"/>
      <c r="X18" s="301"/>
      <c r="Y18" s="301"/>
      <c r="Z18" s="302"/>
    </row>
    <row r="19" spans="1:26" ht="11.45" customHeight="1" x14ac:dyDescent="0.25">
      <c r="A19" s="5"/>
      <c r="B19" s="293"/>
      <c r="C19" s="297"/>
      <c r="D19" s="298"/>
      <c r="E19" s="298"/>
      <c r="F19" s="299"/>
      <c r="G19" s="303"/>
      <c r="H19" s="304"/>
      <c r="I19" s="304"/>
      <c r="J19" s="304"/>
      <c r="K19" s="304"/>
      <c r="L19" s="304"/>
      <c r="M19" s="304"/>
      <c r="N19" s="304"/>
      <c r="O19" s="304"/>
      <c r="P19" s="304"/>
      <c r="Q19" s="304"/>
      <c r="R19" s="304"/>
      <c r="S19" s="304"/>
      <c r="T19" s="304"/>
      <c r="U19" s="304"/>
      <c r="V19" s="304"/>
      <c r="W19" s="304"/>
      <c r="X19" s="304"/>
      <c r="Y19" s="304"/>
      <c r="Z19" s="305"/>
    </row>
    <row r="20" spans="1:26" x14ac:dyDescent="0.25">
      <c r="B20" s="306" t="s">
        <v>75</v>
      </c>
      <c r="C20" s="307"/>
      <c r="D20" s="287" t="s">
        <v>76</v>
      </c>
      <c r="E20" s="289"/>
      <c r="F20" s="287" t="s">
        <v>77</v>
      </c>
      <c r="G20" s="289"/>
      <c r="H20" s="287" t="s">
        <v>78</v>
      </c>
      <c r="I20" s="289"/>
      <c r="J20" s="287" t="s">
        <v>79</v>
      </c>
      <c r="K20" s="288"/>
      <c r="L20" s="288"/>
      <c r="M20" s="288"/>
      <c r="N20" s="289"/>
      <c r="O20" s="161" t="s">
        <v>80</v>
      </c>
      <c r="P20" s="163" t="s">
        <v>565</v>
      </c>
      <c r="Q20" s="287" t="s">
        <v>81</v>
      </c>
      <c r="R20" s="288"/>
      <c r="S20" s="288"/>
      <c r="T20" s="288"/>
      <c r="U20" s="288"/>
      <c r="V20" s="288"/>
      <c r="W20" s="288"/>
      <c r="X20" s="289"/>
      <c r="Y20" s="287" t="s">
        <v>82</v>
      </c>
      <c r="Z20" s="289"/>
    </row>
    <row r="21" spans="1:26" x14ac:dyDescent="0.25">
      <c r="B21" s="290"/>
      <c r="C21" s="291"/>
      <c r="D21" s="164" t="e">
        <f t="array" ref="D21">INDEX('[1]Lista Materiali'!$A$6:G40006,MATCH(1,('[1]Lista Materiali'!$A$6:'[1]Lista Materiali'!$A$40000=G18)*('[1]Lista Materiali'!$B$6:'[1]Lista Materiali'!$B$40000=(RIGHT(B21,2)))*('[1]Lista Materiali'!$C$6:'[1]Lista Materiali'!$C$40000=(LEFT(C18,1))),0),4)</f>
        <v>#REF!</v>
      </c>
      <c r="E21" s="165"/>
      <c r="F21" s="164" t="e">
        <f t="array" ref="F21">INDEX('[1]Lista Materiali'!$A$6:G40006,MATCH(1,('[1]Lista Materiali'!$A$6:'[1]Lista Materiali'!$A$40000=G18)*('[1]Lista Materiali'!$B$6:'[1]Lista Materiali'!$B$40000=(RIGHT(B21,2)))*('[1]Lista Materiali'!$C$6:'[1]Lista Materiali'!$C$40000=(LEFT(C18,1))),0),5)</f>
        <v>#REF!</v>
      </c>
      <c r="G21" s="165"/>
      <c r="H21" s="164" t="e">
        <f t="array" ref="H21">INDEX('[1]Lista Materiali'!$A$6:G40006,MATCH(1,('[1]Lista Materiali'!$A$6:'[1]Lista Materiali'!$A$40000=G18)*('[1]Lista Materiali'!$B$6:'[1]Lista Materiali'!$B$40000=(RIGHT(B21,2)))*('[1]Lista Materiali'!$C$6:'[1]Lista Materiali'!$C$40000=(LEFT(C18,1))),0),6)</f>
        <v>#REF!</v>
      </c>
      <c r="I21" s="165"/>
      <c r="J21" s="164"/>
      <c r="K21" s="166"/>
      <c r="L21" s="166" t="e">
        <f t="array" ref="L21">INDEX('[1]Lista Materiali'!$A$6:G40006,MATCH(1,('[1]Lista Materiali'!$A$6:'[1]Lista Materiali'!$A$40000=G18)*('[1]Lista Materiali'!$B$6:'[1]Lista Materiali'!$B$40000=(RIGHT(B21,2)))*('[1]Lista Materiali'!$C$6:'[1]Lista Materiali'!$C$40000=(LEFT(C18,1))),0),7)</f>
        <v>#REF!</v>
      </c>
      <c r="M21" s="166"/>
      <c r="N21" s="165"/>
      <c r="O21" s="161"/>
      <c r="P21" s="162"/>
      <c r="Q21" s="161"/>
      <c r="R21" s="161"/>
      <c r="S21" s="161"/>
      <c r="T21" s="161"/>
      <c r="U21" s="161"/>
      <c r="V21" s="161"/>
      <c r="W21" s="161"/>
      <c r="X21" s="161"/>
      <c r="Y21" s="161"/>
      <c r="Z21" s="161"/>
    </row>
    <row r="22" spans="1:26" x14ac:dyDescent="0.25"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x14ac:dyDescent="0.25">
      <c r="B23" s="193">
        <f ca="1">(7*(_xlfn.SHEET()-5)+4)</f>
        <v>4</v>
      </c>
      <c r="C23" s="287" t="s">
        <v>74</v>
      </c>
      <c r="D23" s="288"/>
      <c r="E23" s="288"/>
      <c r="F23" s="289"/>
      <c r="G23" s="288" t="s">
        <v>564</v>
      </c>
      <c r="H23" s="288"/>
      <c r="I23" s="288"/>
      <c r="J23" s="288"/>
      <c r="K23" s="288"/>
      <c r="L23" s="288"/>
      <c r="M23" s="288"/>
      <c r="N23" s="288"/>
      <c r="O23" s="288"/>
      <c r="P23" s="288"/>
      <c r="Q23" s="288"/>
      <c r="R23" s="288"/>
      <c r="S23" s="288"/>
      <c r="T23" s="288"/>
      <c r="U23" s="288"/>
      <c r="V23" s="288"/>
      <c r="W23" s="288"/>
      <c r="X23" s="288"/>
      <c r="Y23" s="288"/>
      <c r="Z23" s="289"/>
    </row>
    <row r="24" spans="1:26" x14ac:dyDescent="0.25">
      <c r="B24" s="292"/>
      <c r="C24" s="295"/>
      <c r="D24" s="295"/>
      <c r="E24" s="295"/>
      <c r="F24" s="296"/>
      <c r="G24" s="300"/>
      <c r="H24" s="301"/>
      <c r="I24" s="301"/>
      <c r="J24" s="301"/>
      <c r="K24" s="301"/>
      <c r="L24" s="301"/>
      <c r="M24" s="301"/>
      <c r="N24" s="301"/>
      <c r="O24" s="301"/>
      <c r="P24" s="301"/>
      <c r="Q24" s="301"/>
      <c r="R24" s="301"/>
      <c r="S24" s="301"/>
      <c r="T24" s="301"/>
      <c r="U24" s="301"/>
      <c r="V24" s="301"/>
      <c r="W24" s="301"/>
      <c r="X24" s="301"/>
      <c r="Y24" s="301"/>
      <c r="Z24" s="302"/>
    </row>
    <row r="25" spans="1:26" ht="11.45" customHeight="1" x14ac:dyDescent="0.25">
      <c r="A25" s="5"/>
      <c r="B25" s="293"/>
      <c r="C25" s="298"/>
      <c r="D25" s="298"/>
      <c r="E25" s="298"/>
      <c r="F25" s="299"/>
      <c r="G25" s="303"/>
      <c r="H25" s="304"/>
      <c r="I25" s="304"/>
      <c r="J25" s="304"/>
      <c r="K25" s="304"/>
      <c r="L25" s="304"/>
      <c r="M25" s="304"/>
      <c r="N25" s="304"/>
      <c r="O25" s="304"/>
      <c r="P25" s="304"/>
      <c r="Q25" s="304"/>
      <c r="R25" s="304"/>
      <c r="S25" s="304"/>
      <c r="T25" s="304"/>
      <c r="U25" s="304"/>
      <c r="V25" s="304"/>
      <c r="W25" s="304"/>
      <c r="X25" s="304"/>
      <c r="Y25" s="304"/>
      <c r="Z25" s="305"/>
    </row>
    <row r="26" spans="1:26" x14ac:dyDescent="0.25">
      <c r="B26" s="306" t="s">
        <v>75</v>
      </c>
      <c r="C26" s="307"/>
      <c r="D26" s="287" t="s">
        <v>76</v>
      </c>
      <c r="E26" s="289"/>
      <c r="F26" s="287" t="s">
        <v>77</v>
      </c>
      <c r="G26" s="289"/>
      <c r="H26" s="287" t="s">
        <v>78</v>
      </c>
      <c r="I26" s="289"/>
      <c r="J26" s="287" t="s">
        <v>79</v>
      </c>
      <c r="K26" s="288"/>
      <c r="L26" s="288"/>
      <c r="M26" s="288"/>
      <c r="N26" s="289"/>
      <c r="O26" s="161" t="s">
        <v>80</v>
      </c>
      <c r="P26" s="163" t="s">
        <v>565</v>
      </c>
      <c r="Q26" s="287" t="s">
        <v>81</v>
      </c>
      <c r="R26" s="288"/>
      <c r="S26" s="288"/>
      <c r="T26" s="288"/>
      <c r="U26" s="288"/>
      <c r="V26" s="288"/>
      <c r="W26" s="288"/>
      <c r="X26" s="289"/>
      <c r="Y26" s="287" t="s">
        <v>82</v>
      </c>
      <c r="Z26" s="289"/>
    </row>
    <row r="27" spans="1:26" x14ac:dyDescent="0.25">
      <c r="B27" s="290"/>
      <c r="C27" s="291"/>
      <c r="D27" s="164" t="e">
        <f t="array" ref="D27">INDEX('[1]Lista Materiali'!$A$6:G40012,MATCH(1,('[1]Lista Materiali'!$A$6:'[1]Lista Materiali'!$A$40000=G24)*('[1]Lista Materiali'!$B$6:'[1]Lista Materiali'!$B$40000=(RIGHT(B27,2)))*('[1]Lista Materiali'!$C$6:'[1]Lista Materiali'!$C$40000=(LEFT(C24,1))),0),4)</f>
        <v>#REF!</v>
      </c>
      <c r="E27" s="165"/>
      <c r="F27" s="164" t="e">
        <f t="array" ref="F27">INDEX('[1]Lista Materiali'!$A$6:G40012,MATCH(1,('[1]Lista Materiali'!$A$6:'[1]Lista Materiali'!$A$40000=G24)*('[1]Lista Materiali'!$B$6:'[1]Lista Materiali'!$B$40000=(RIGHT(B27,2)))*('[1]Lista Materiali'!$C$6:'[1]Lista Materiali'!$C$40000=(LEFT(C24,1))),0),5)</f>
        <v>#REF!</v>
      </c>
      <c r="G27" s="165"/>
      <c r="H27" s="164" t="e">
        <f t="array" ref="H27">INDEX('[1]Lista Materiali'!$A$6:G40012,MATCH(1,('[1]Lista Materiali'!$A$6:'[1]Lista Materiali'!$A$40000=G24)*('[1]Lista Materiali'!$B$6:'[1]Lista Materiali'!$B$40000=(RIGHT(B27,2)))*('[1]Lista Materiali'!$C$6:'[1]Lista Materiali'!$C$40000=(LEFT(C24,1))),0),6)</f>
        <v>#REF!</v>
      </c>
      <c r="I27" s="165"/>
      <c r="J27" s="164"/>
      <c r="K27" s="166"/>
      <c r="L27" s="166" t="e">
        <f t="array" ref="L27">INDEX('[1]Lista Materiali'!$A$6:G40012,MATCH(1,('[1]Lista Materiali'!$A$6:'[1]Lista Materiali'!$A$40000=G24)*('[1]Lista Materiali'!$B$6:'[1]Lista Materiali'!$B$40000=(RIGHT(B27,2)))*('[1]Lista Materiali'!$C$6:'[1]Lista Materiali'!$C$40000=(LEFT(C24,1))),0),7)</f>
        <v>#REF!</v>
      </c>
      <c r="M27" s="166"/>
      <c r="N27" s="165"/>
      <c r="O27" s="161"/>
      <c r="P27" s="162"/>
      <c r="Q27" s="161"/>
      <c r="R27" s="161"/>
      <c r="S27" s="161"/>
      <c r="T27" s="161"/>
      <c r="U27" s="161"/>
      <c r="V27" s="161"/>
      <c r="W27" s="161"/>
      <c r="X27" s="161"/>
      <c r="Y27" s="161"/>
      <c r="Z27" s="161"/>
    </row>
    <row r="28" spans="1:26" x14ac:dyDescent="0.25"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x14ac:dyDescent="0.25">
      <c r="B29" s="193">
        <f ca="1">(7*(_xlfn.SHEET()-5)+5)</f>
        <v>5</v>
      </c>
      <c r="C29" s="287" t="s">
        <v>74</v>
      </c>
      <c r="D29" s="288"/>
      <c r="E29" s="288"/>
      <c r="F29" s="289"/>
      <c r="G29" s="288" t="s">
        <v>564</v>
      </c>
      <c r="H29" s="288"/>
      <c r="I29" s="288"/>
      <c r="J29" s="288"/>
      <c r="K29" s="288"/>
      <c r="L29" s="288"/>
      <c r="M29" s="288"/>
      <c r="N29" s="288"/>
      <c r="O29" s="288"/>
      <c r="P29" s="288"/>
      <c r="Q29" s="288"/>
      <c r="R29" s="288"/>
      <c r="S29" s="288"/>
      <c r="T29" s="288"/>
      <c r="U29" s="288"/>
      <c r="V29" s="288"/>
      <c r="W29" s="288"/>
      <c r="X29" s="288"/>
      <c r="Y29" s="288"/>
      <c r="Z29" s="289"/>
    </row>
    <row r="30" spans="1:26" x14ac:dyDescent="0.25">
      <c r="B30" s="292"/>
      <c r="C30" s="295"/>
      <c r="D30" s="295"/>
      <c r="E30" s="295"/>
      <c r="F30" s="296"/>
      <c r="G30" s="300"/>
      <c r="H30" s="301"/>
      <c r="I30" s="301"/>
      <c r="J30" s="301"/>
      <c r="K30" s="301"/>
      <c r="L30" s="301"/>
      <c r="M30" s="301"/>
      <c r="N30" s="301"/>
      <c r="O30" s="301"/>
      <c r="P30" s="301"/>
      <c r="Q30" s="301"/>
      <c r="R30" s="301"/>
      <c r="S30" s="301"/>
      <c r="T30" s="301"/>
      <c r="U30" s="301"/>
      <c r="V30" s="301"/>
      <c r="W30" s="301"/>
      <c r="X30" s="301"/>
      <c r="Y30" s="301"/>
      <c r="Z30" s="302"/>
    </row>
    <row r="31" spans="1:26" ht="11.45" customHeight="1" x14ac:dyDescent="0.25">
      <c r="A31" s="5"/>
      <c r="B31" s="293"/>
      <c r="C31" s="298"/>
      <c r="D31" s="298"/>
      <c r="E31" s="298"/>
      <c r="F31" s="299"/>
      <c r="G31" s="303"/>
      <c r="H31" s="304"/>
      <c r="I31" s="304"/>
      <c r="J31" s="304"/>
      <c r="K31" s="304"/>
      <c r="L31" s="304"/>
      <c r="M31" s="304"/>
      <c r="N31" s="304"/>
      <c r="O31" s="304"/>
      <c r="P31" s="304"/>
      <c r="Q31" s="304"/>
      <c r="R31" s="304"/>
      <c r="S31" s="304"/>
      <c r="T31" s="304"/>
      <c r="U31" s="304"/>
      <c r="V31" s="304"/>
      <c r="W31" s="304"/>
      <c r="X31" s="304"/>
      <c r="Y31" s="304"/>
      <c r="Z31" s="305"/>
    </row>
    <row r="32" spans="1:26" x14ac:dyDescent="0.25">
      <c r="B32" s="306" t="s">
        <v>75</v>
      </c>
      <c r="C32" s="307"/>
      <c r="D32" s="287" t="s">
        <v>76</v>
      </c>
      <c r="E32" s="289"/>
      <c r="F32" s="287" t="s">
        <v>77</v>
      </c>
      <c r="G32" s="289"/>
      <c r="H32" s="287" t="s">
        <v>78</v>
      </c>
      <c r="I32" s="289"/>
      <c r="J32" s="287" t="s">
        <v>79</v>
      </c>
      <c r="K32" s="288"/>
      <c r="L32" s="288"/>
      <c r="M32" s="288"/>
      <c r="N32" s="289"/>
      <c r="O32" s="161" t="s">
        <v>80</v>
      </c>
      <c r="P32" s="163" t="s">
        <v>565</v>
      </c>
      <c r="Q32" s="287" t="s">
        <v>81</v>
      </c>
      <c r="R32" s="288"/>
      <c r="S32" s="288"/>
      <c r="T32" s="288"/>
      <c r="U32" s="288"/>
      <c r="V32" s="288"/>
      <c r="W32" s="288"/>
      <c r="X32" s="289"/>
      <c r="Y32" s="287" t="s">
        <v>82</v>
      </c>
      <c r="Z32" s="289"/>
    </row>
    <row r="33" spans="1:26" x14ac:dyDescent="0.25">
      <c r="B33" s="290"/>
      <c r="C33" s="291"/>
      <c r="D33" s="164" t="e">
        <f t="array" ref="D33">INDEX('[1]Lista Materiali'!$A$6:G40018,MATCH(1,('[1]Lista Materiali'!$A$6:'[1]Lista Materiali'!$A$40000=G30)*('[1]Lista Materiali'!$B$6:'[1]Lista Materiali'!$B$40000=(RIGHT(B33,2)))*('[1]Lista Materiali'!$C$6:'[1]Lista Materiali'!$C$40000=(LEFT(C30,1))),0),4)</f>
        <v>#REF!</v>
      </c>
      <c r="E33" s="165"/>
      <c r="F33" s="164" t="e">
        <f t="array" ref="F33">INDEX('[1]Lista Materiali'!$A$6:G40018,MATCH(1,('[1]Lista Materiali'!$A$6:'[1]Lista Materiali'!$A$40000=G30)*('[1]Lista Materiali'!$B$6:'[1]Lista Materiali'!$B$40000=(RIGHT(B33,2)))*('[1]Lista Materiali'!$C$6:'[1]Lista Materiali'!$C$40000=(LEFT(C30,1))),0),5)</f>
        <v>#REF!</v>
      </c>
      <c r="G33" s="165"/>
      <c r="H33" s="164" t="e">
        <f t="array" ref="H33">INDEX('[1]Lista Materiali'!$A$6:G40018,MATCH(1,('[1]Lista Materiali'!$A$6:'[1]Lista Materiali'!$A$40000=G30)*('[1]Lista Materiali'!$B$6:'[1]Lista Materiali'!$B$40000=(RIGHT(B33,2)))*('[1]Lista Materiali'!$C$6:'[1]Lista Materiali'!$C$40000=(LEFT(C30,1))),0),6)</f>
        <v>#REF!</v>
      </c>
      <c r="I33" s="165"/>
      <c r="J33" s="164"/>
      <c r="K33" s="166"/>
      <c r="L33" s="166" t="e">
        <f t="array" ref="L33">INDEX('[1]Lista Materiali'!$A$6:G40018,MATCH(1,('[1]Lista Materiali'!$A$6:'[1]Lista Materiali'!$A$40000=G30)*('[1]Lista Materiali'!$B$6:'[1]Lista Materiali'!$B$40000=(RIGHT(B33,2)))*('[1]Lista Materiali'!$C$6:'[1]Lista Materiali'!$C$40000=(LEFT(C30,1))),0),7)</f>
        <v>#REF!</v>
      </c>
      <c r="M33" s="166"/>
      <c r="N33" s="165"/>
      <c r="O33" s="161"/>
      <c r="P33" s="162"/>
      <c r="Q33" s="161"/>
      <c r="R33" s="161"/>
      <c r="S33" s="161"/>
      <c r="T33" s="161"/>
      <c r="U33" s="161"/>
      <c r="V33" s="161"/>
      <c r="W33" s="161"/>
      <c r="X33" s="161"/>
      <c r="Y33" s="161"/>
      <c r="Z33" s="161"/>
    </row>
    <row r="34" spans="1:26" x14ac:dyDescent="0.25"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x14ac:dyDescent="0.25">
      <c r="B35" s="193">
        <f ca="1">(7*(_xlfn.SHEET()-5)+6)</f>
        <v>6</v>
      </c>
      <c r="C35" s="287" t="s">
        <v>74</v>
      </c>
      <c r="D35" s="288"/>
      <c r="E35" s="288"/>
      <c r="F35" s="289"/>
      <c r="G35" s="288" t="s">
        <v>564</v>
      </c>
      <c r="H35" s="288"/>
      <c r="I35" s="288"/>
      <c r="J35" s="288"/>
      <c r="K35" s="288"/>
      <c r="L35" s="288"/>
      <c r="M35" s="288"/>
      <c r="N35" s="288"/>
      <c r="O35" s="288"/>
      <c r="P35" s="288"/>
      <c r="Q35" s="288"/>
      <c r="R35" s="288"/>
      <c r="S35" s="288"/>
      <c r="T35" s="288"/>
      <c r="U35" s="288"/>
      <c r="V35" s="288"/>
      <c r="W35" s="288"/>
      <c r="X35" s="288"/>
      <c r="Y35" s="288"/>
      <c r="Z35" s="289"/>
    </row>
    <row r="36" spans="1:26" x14ac:dyDescent="0.25">
      <c r="B36" s="292"/>
      <c r="C36" s="295"/>
      <c r="D36" s="295"/>
      <c r="E36" s="295"/>
      <c r="F36" s="296"/>
      <c r="G36" s="300"/>
      <c r="H36" s="301"/>
      <c r="I36" s="301"/>
      <c r="J36" s="301"/>
      <c r="K36" s="301"/>
      <c r="L36" s="301"/>
      <c r="M36" s="301"/>
      <c r="N36" s="301"/>
      <c r="O36" s="301"/>
      <c r="P36" s="301"/>
      <c r="Q36" s="301"/>
      <c r="R36" s="301"/>
      <c r="S36" s="301"/>
      <c r="T36" s="301"/>
      <c r="U36" s="301"/>
      <c r="V36" s="301"/>
      <c r="W36" s="301"/>
      <c r="X36" s="301"/>
      <c r="Y36" s="301"/>
      <c r="Z36" s="302"/>
    </row>
    <row r="37" spans="1:26" ht="11.45" customHeight="1" x14ac:dyDescent="0.25">
      <c r="A37" s="5"/>
      <c r="B37" s="293"/>
      <c r="C37" s="298"/>
      <c r="D37" s="298"/>
      <c r="E37" s="298"/>
      <c r="F37" s="299"/>
      <c r="G37" s="303"/>
      <c r="H37" s="304"/>
      <c r="I37" s="304"/>
      <c r="J37" s="304"/>
      <c r="K37" s="304"/>
      <c r="L37" s="304"/>
      <c r="M37" s="304"/>
      <c r="N37" s="304"/>
      <c r="O37" s="304"/>
      <c r="P37" s="304"/>
      <c r="Q37" s="304"/>
      <c r="R37" s="304"/>
      <c r="S37" s="304"/>
      <c r="T37" s="304"/>
      <c r="U37" s="304"/>
      <c r="V37" s="304"/>
      <c r="W37" s="304"/>
      <c r="X37" s="304"/>
      <c r="Y37" s="304"/>
      <c r="Z37" s="305"/>
    </row>
    <row r="38" spans="1:26" x14ac:dyDescent="0.25">
      <c r="B38" s="306" t="s">
        <v>75</v>
      </c>
      <c r="C38" s="307"/>
      <c r="D38" s="287" t="s">
        <v>76</v>
      </c>
      <c r="E38" s="289"/>
      <c r="F38" s="287" t="s">
        <v>77</v>
      </c>
      <c r="G38" s="289"/>
      <c r="H38" s="287" t="s">
        <v>78</v>
      </c>
      <c r="I38" s="289"/>
      <c r="J38" s="287" t="s">
        <v>79</v>
      </c>
      <c r="K38" s="288"/>
      <c r="L38" s="288"/>
      <c r="M38" s="288"/>
      <c r="N38" s="289"/>
      <c r="O38" s="161" t="s">
        <v>80</v>
      </c>
      <c r="P38" s="163" t="s">
        <v>565</v>
      </c>
      <c r="Q38" s="287" t="s">
        <v>81</v>
      </c>
      <c r="R38" s="288"/>
      <c r="S38" s="288"/>
      <c r="T38" s="288"/>
      <c r="U38" s="288"/>
      <c r="V38" s="288"/>
      <c r="W38" s="288"/>
      <c r="X38" s="289"/>
      <c r="Y38" s="287" t="s">
        <v>82</v>
      </c>
      <c r="Z38" s="289"/>
    </row>
    <row r="39" spans="1:26" x14ac:dyDescent="0.25">
      <c r="B39" s="290"/>
      <c r="C39" s="291"/>
      <c r="D39" s="164" t="e">
        <f t="array" ref="D39">INDEX('[1]Lista Materiali'!$A$6:G40024,MATCH(1,('[1]Lista Materiali'!$A$6:'[1]Lista Materiali'!$A$40000=G36)*('[1]Lista Materiali'!$B$6:'[1]Lista Materiali'!$B$40000=(RIGHT(B39,2)))*('[1]Lista Materiali'!$C$6:'[1]Lista Materiali'!$C$40000=(LEFT(C36,1))),0),4)</f>
        <v>#REF!</v>
      </c>
      <c r="E39" s="165"/>
      <c r="F39" s="164" t="e">
        <f t="array" ref="F39">INDEX('[1]Lista Materiali'!$A$6:G40024,MATCH(1,('[1]Lista Materiali'!$A$6:'[1]Lista Materiali'!$A$40000=G36)*('[1]Lista Materiali'!$B$6:'[1]Lista Materiali'!$B$40000=(RIGHT(B39,2)))*('[1]Lista Materiali'!$C$6:'[1]Lista Materiali'!$C$40000=(LEFT(C36,1))),0),5)</f>
        <v>#REF!</v>
      </c>
      <c r="G39" s="165"/>
      <c r="H39" s="164" t="e">
        <f t="array" ref="H39">INDEX('[1]Lista Materiali'!$A$6:G40024,MATCH(1,('[1]Lista Materiali'!$A$6:'[1]Lista Materiali'!$A$40000=G36)*('[1]Lista Materiali'!$B$6:'[1]Lista Materiali'!$B$40000=(RIGHT(B39,2)))*('[1]Lista Materiali'!$C$6:'[1]Lista Materiali'!$C$40000=(LEFT(C36,1))),0),6)</f>
        <v>#REF!</v>
      </c>
      <c r="I39" s="165"/>
      <c r="J39" s="164"/>
      <c r="K39" s="166"/>
      <c r="L39" s="166" t="e">
        <f t="array" ref="L39">INDEX('[1]Lista Materiali'!$A$6:G40024,MATCH(1,('[1]Lista Materiali'!$A$6:'[1]Lista Materiali'!$A$40000=G36)*('[1]Lista Materiali'!$B$6:'[1]Lista Materiali'!$B$40000=(RIGHT(B39,2)))*('[1]Lista Materiali'!$C$6:'[1]Lista Materiali'!$C$40000=(LEFT(C36,1))),0),7)</f>
        <v>#REF!</v>
      </c>
      <c r="M39" s="166"/>
      <c r="N39" s="165"/>
      <c r="O39" s="161"/>
      <c r="P39" s="162"/>
      <c r="Q39" s="161"/>
      <c r="R39" s="161"/>
      <c r="S39" s="161"/>
      <c r="T39" s="161"/>
      <c r="U39" s="161"/>
      <c r="V39" s="161"/>
      <c r="W39" s="161"/>
      <c r="X39" s="161"/>
      <c r="Y39" s="161"/>
      <c r="Z39" s="161"/>
    </row>
    <row r="40" spans="1:26" x14ac:dyDescent="0.25"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x14ac:dyDescent="0.25">
      <c r="B41" s="193">
        <f ca="1">(7*(_xlfn.SHEET()-5)+7)</f>
        <v>7</v>
      </c>
      <c r="C41" s="287" t="s">
        <v>74</v>
      </c>
      <c r="D41" s="288"/>
      <c r="E41" s="288"/>
      <c r="F41" s="289"/>
      <c r="G41" s="288" t="s">
        <v>564</v>
      </c>
      <c r="H41" s="288"/>
      <c r="I41" s="288"/>
      <c r="J41" s="288"/>
      <c r="K41" s="288"/>
      <c r="L41" s="288"/>
      <c r="M41" s="288"/>
      <c r="N41" s="288"/>
      <c r="O41" s="288"/>
      <c r="P41" s="288"/>
      <c r="Q41" s="288"/>
      <c r="R41" s="288"/>
      <c r="S41" s="288"/>
      <c r="T41" s="288"/>
      <c r="U41" s="288"/>
      <c r="V41" s="288"/>
      <c r="W41" s="288"/>
      <c r="X41" s="288"/>
      <c r="Y41" s="288"/>
      <c r="Z41" s="289"/>
    </row>
    <row r="42" spans="1:26" x14ac:dyDescent="0.25">
      <c r="B42" s="292"/>
      <c r="C42" s="295"/>
      <c r="D42" s="295"/>
      <c r="E42" s="295"/>
      <c r="F42" s="296"/>
      <c r="G42" s="300"/>
      <c r="H42" s="301"/>
      <c r="I42" s="301"/>
      <c r="J42" s="301"/>
      <c r="K42" s="301"/>
      <c r="L42" s="301"/>
      <c r="M42" s="301"/>
      <c r="N42" s="301"/>
      <c r="O42" s="301"/>
      <c r="P42" s="301"/>
      <c r="Q42" s="301"/>
      <c r="R42" s="301"/>
      <c r="S42" s="301"/>
      <c r="T42" s="301"/>
      <c r="U42" s="301"/>
      <c r="V42" s="301"/>
      <c r="W42" s="301"/>
      <c r="X42" s="301"/>
      <c r="Y42" s="301"/>
      <c r="Z42" s="302"/>
    </row>
    <row r="43" spans="1:26" ht="11.45" customHeight="1" x14ac:dyDescent="0.25">
      <c r="A43" s="5"/>
      <c r="B43" s="293"/>
      <c r="C43" s="298"/>
      <c r="D43" s="298"/>
      <c r="E43" s="298"/>
      <c r="F43" s="299"/>
      <c r="G43" s="303"/>
      <c r="H43" s="304"/>
      <c r="I43" s="304"/>
      <c r="J43" s="304"/>
      <c r="K43" s="304"/>
      <c r="L43" s="304"/>
      <c r="M43" s="304"/>
      <c r="N43" s="304"/>
      <c r="O43" s="304"/>
      <c r="P43" s="304"/>
      <c r="Q43" s="304"/>
      <c r="R43" s="304"/>
      <c r="S43" s="304"/>
      <c r="T43" s="304"/>
      <c r="U43" s="304"/>
      <c r="V43" s="304"/>
      <c r="W43" s="304"/>
      <c r="X43" s="304"/>
      <c r="Y43" s="304"/>
      <c r="Z43" s="305"/>
    </row>
    <row r="44" spans="1:26" x14ac:dyDescent="0.25">
      <c r="B44" s="306" t="s">
        <v>75</v>
      </c>
      <c r="C44" s="307"/>
      <c r="D44" s="287" t="s">
        <v>76</v>
      </c>
      <c r="E44" s="289"/>
      <c r="F44" s="287" t="s">
        <v>77</v>
      </c>
      <c r="G44" s="289"/>
      <c r="H44" s="287" t="s">
        <v>78</v>
      </c>
      <c r="I44" s="289"/>
      <c r="J44" s="287" t="s">
        <v>79</v>
      </c>
      <c r="K44" s="288"/>
      <c r="L44" s="288"/>
      <c r="M44" s="288"/>
      <c r="N44" s="289"/>
      <c r="O44" s="161" t="s">
        <v>80</v>
      </c>
      <c r="P44" s="163" t="s">
        <v>565</v>
      </c>
      <c r="Q44" s="287" t="s">
        <v>81</v>
      </c>
      <c r="R44" s="288"/>
      <c r="S44" s="288"/>
      <c r="T44" s="288"/>
      <c r="U44" s="288"/>
      <c r="V44" s="288"/>
      <c r="W44" s="288"/>
      <c r="X44" s="289"/>
      <c r="Y44" s="287" t="s">
        <v>82</v>
      </c>
      <c r="Z44" s="289"/>
    </row>
    <row r="45" spans="1:26" x14ac:dyDescent="0.25">
      <c r="B45" s="290"/>
      <c r="C45" s="291"/>
      <c r="D45" s="164" t="e">
        <f t="array" ref="D45">INDEX('[1]Lista Materiali'!$A$6:G40030,MATCH(1,('[1]Lista Materiali'!$A$6:'[1]Lista Materiali'!$A$40000=G42)*('[1]Lista Materiali'!$B$6:'[1]Lista Materiali'!$B$40000=(RIGHT(B45,2)))*('[1]Lista Materiali'!$C$6:'[1]Lista Materiali'!$C$40000=(LEFT(C42,1))),0),4)</f>
        <v>#REF!</v>
      </c>
      <c r="E45" s="165"/>
      <c r="F45" s="164" t="e">
        <f t="array" ref="F45">INDEX('[1]Lista Materiali'!$A$6:G40030,MATCH(1,('[1]Lista Materiali'!$A$6:'[1]Lista Materiali'!$A$40000=G42)*('[1]Lista Materiali'!$B$6:'[1]Lista Materiali'!$B$40000=(RIGHT(B45,2)))*('[1]Lista Materiali'!$C$6:'[1]Lista Materiali'!$C$40000=(LEFT(C42,1))),0),5)</f>
        <v>#REF!</v>
      </c>
      <c r="G45" s="165"/>
      <c r="H45" s="164" t="e">
        <f t="array" ref="H45">INDEX('[1]Lista Materiali'!$A$6:G40030,MATCH(1,('[1]Lista Materiali'!$A$6:'[1]Lista Materiali'!$A$40000=G42)*('[1]Lista Materiali'!$B$6:'[1]Lista Materiali'!$B$40000=(RIGHT(B45,2)))*('[1]Lista Materiali'!$C$6:'[1]Lista Materiali'!$C$40000=(LEFT(C42,1))),0),6)</f>
        <v>#REF!</v>
      </c>
      <c r="I45" s="165"/>
      <c r="J45" s="164"/>
      <c r="K45" s="166"/>
      <c r="L45" s="166" t="e">
        <f t="array" ref="L45">INDEX('[1]Lista Materiali'!$A$6:G40030,MATCH(1,('[1]Lista Materiali'!$A$6:'[1]Lista Materiali'!$A$40000=G42)*('[1]Lista Materiali'!$B$6:'[1]Lista Materiali'!$B$40000=(RIGHT(B45,2)))*('[1]Lista Materiali'!$C$6:'[1]Lista Materiali'!$C$40000=(LEFT(C42,1))),0),7)</f>
        <v>#REF!</v>
      </c>
      <c r="M45" s="166"/>
      <c r="N45" s="165"/>
      <c r="O45" s="161"/>
      <c r="P45" s="162"/>
      <c r="Q45" s="161"/>
      <c r="R45" s="161"/>
      <c r="S45" s="161"/>
      <c r="T45" s="161"/>
      <c r="U45" s="161"/>
      <c r="V45" s="161"/>
      <c r="W45" s="161"/>
      <c r="X45" s="161"/>
      <c r="Y45" s="161"/>
      <c r="Z45" s="161"/>
    </row>
    <row r="46" spans="1:26" ht="6.6" customHeight="1" x14ac:dyDescent="0.25"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x14ac:dyDescent="0.25">
      <c r="B47" s="276" t="str">
        <f>IF(Foglio2!B46="","",Foglio2!B46)</f>
        <v/>
      </c>
      <c r="C47" s="276"/>
      <c r="D47" s="276"/>
      <c r="E47" s="276"/>
      <c r="F47" s="276"/>
      <c r="G47" s="276"/>
      <c r="H47" s="276"/>
      <c r="I47" s="7"/>
      <c r="J47" s="7"/>
      <c r="K47" s="7"/>
      <c r="L47" s="7"/>
      <c r="M47" s="7"/>
      <c r="N47" s="7"/>
      <c r="O47" s="7"/>
      <c r="P47" s="270" t="str">
        <f>IF(Foglio2!J46="","",Foglio2!J46)</f>
        <v/>
      </c>
      <c r="Q47" s="270"/>
      <c r="R47" s="270"/>
      <c r="S47" s="270"/>
      <c r="T47" s="270"/>
      <c r="U47" s="270"/>
      <c r="V47" s="270"/>
      <c r="W47" s="270"/>
      <c r="X47" s="7"/>
      <c r="Y47" s="7"/>
      <c r="Z47" s="7"/>
    </row>
    <row r="48" spans="1:26" x14ac:dyDescent="0.25">
      <c r="B48" s="276"/>
      <c r="C48" s="276"/>
      <c r="D48" s="276"/>
      <c r="E48" s="276"/>
      <c r="F48" s="276"/>
      <c r="G48" s="276"/>
      <c r="H48" s="276"/>
      <c r="I48" s="7"/>
      <c r="J48" s="7"/>
      <c r="K48" s="7"/>
      <c r="L48" s="7"/>
      <c r="M48" s="7"/>
      <c r="N48" s="7"/>
      <c r="O48" s="7"/>
      <c r="P48" s="270"/>
      <c r="Q48" s="270"/>
      <c r="R48" s="270"/>
      <c r="S48" s="270"/>
      <c r="T48" s="270"/>
      <c r="U48" s="270"/>
      <c r="V48" s="270"/>
      <c r="W48" s="270"/>
      <c r="X48" s="7"/>
      <c r="Y48" s="7"/>
      <c r="Z48" s="7"/>
    </row>
    <row r="49" spans="2:26" x14ac:dyDescent="0.25">
      <c r="B49" s="276"/>
      <c r="C49" s="276"/>
      <c r="D49" s="276"/>
      <c r="E49" s="276"/>
      <c r="F49" s="276"/>
      <c r="G49" s="276"/>
      <c r="H49" s="276"/>
      <c r="I49" s="7"/>
      <c r="J49" s="7"/>
      <c r="K49" s="7"/>
      <c r="L49" s="7"/>
      <c r="M49" s="7"/>
      <c r="N49" s="7"/>
      <c r="O49" s="7"/>
      <c r="P49" s="270"/>
      <c r="Q49" s="270"/>
      <c r="R49" s="270"/>
      <c r="S49" s="270"/>
      <c r="T49" s="270"/>
      <c r="U49" s="270"/>
      <c r="V49" s="270"/>
      <c r="W49" s="270"/>
      <c r="X49" s="7"/>
      <c r="Y49" s="7"/>
      <c r="Z49" s="7"/>
    </row>
    <row r="50" spans="2:26" x14ac:dyDescent="0.25">
      <c r="B50" s="276"/>
      <c r="C50" s="276"/>
      <c r="D50" s="276"/>
      <c r="E50" s="276"/>
      <c r="F50" s="276"/>
      <c r="G50" s="276"/>
      <c r="H50" s="276"/>
      <c r="I50" s="7"/>
      <c r="J50" s="7"/>
      <c r="K50" s="7"/>
      <c r="L50" s="7"/>
      <c r="M50" s="7"/>
      <c r="N50" s="246"/>
      <c r="O50" s="246"/>
      <c r="P50" s="270"/>
      <c r="Q50" s="270"/>
      <c r="R50" s="270"/>
      <c r="S50" s="270"/>
      <c r="T50" s="270"/>
      <c r="U50" s="270"/>
      <c r="V50" s="270"/>
      <c r="W50" s="270"/>
      <c r="X50" s="7"/>
      <c r="Y50" s="7"/>
      <c r="Z50" s="7"/>
    </row>
    <row r="51" spans="2:26" x14ac:dyDescent="0.25">
      <c r="B51" s="308"/>
      <c r="C51" s="308"/>
      <c r="D51" s="309"/>
      <c r="E51" s="309"/>
      <c r="F51" s="309"/>
      <c r="G51" s="309"/>
      <c r="H51" s="309"/>
      <c r="I51" s="309"/>
      <c r="J51" s="309"/>
      <c r="K51" s="309"/>
      <c r="L51" s="7"/>
      <c r="M51" s="7"/>
      <c r="N51" s="286" t="str">
        <f>IF(Foglio2!H50="","",Foglio2!H50)</f>
        <v/>
      </c>
      <c r="O51" s="286"/>
      <c r="P51" s="122" t="str">
        <f>IF(Foglio2!O46="","",Foglio2!O46)</f>
        <v/>
      </c>
      <c r="Q51" s="121"/>
      <c r="R51" s="121"/>
      <c r="S51" s="121"/>
      <c r="T51" s="121"/>
      <c r="U51" s="121"/>
      <c r="V51" s="121"/>
      <c r="W51" s="121"/>
      <c r="X51" s="121"/>
      <c r="Y51" s="121"/>
      <c r="Z51" s="7"/>
    </row>
    <row r="52" spans="2:26" ht="10.9" customHeight="1" x14ac:dyDescent="0.25">
      <c r="B52" s="6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67" t="s">
        <v>64</v>
      </c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4" spans="2:26" x14ac:dyDescent="0.25">
      <c r="L54" s="85" t="str">
        <f ca="1">CONCATENATE("Pagina n° ",_xlfn.SHEET()," di pag. n°",(_xlfn.SHEETS()-2))</f>
        <v>Pagina n° 5 di pag. n°7</v>
      </c>
      <c r="O54" s="167"/>
      <c r="P54" s="169"/>
    </row>
  </sheetData>
  <mergeCells count="109">
    <mergeCell ref="Y44:Z44"/>
    <mergeCell ref="B45:C45"/>
    <mergeCell ref="B47:H50"/>
    <mergeCell ref="P47:W50"/>
    <mergeCell ref="N50:O50"/>
    <mergeCell ref="B51:C51"/>
    <mergeCell ref="D51:K51"/>
    <mergeCell ref="N51:O51"/>
    <mergeCell ref="B44:C44"/>
    <mergeCell ref="D44:E44"/>
    <mergeCell ref="F44:G44"/>
    <mergeCell ref="H44:I44"/>
    <mergeCell ref="J44:N44"/>
    <mergeCell ref="Q44:X44"/>
    <mergeCell ref="Y38:Z38"/>
    <mergeCell ref="B39:C39"/>
    <mergeCell ref="C41:F41"/>
    <mergeCell ref="G41:Z41"/>
    <mergeCell ref="B42:B43"/>
    <mergeCell ref="C42:F43"/>
    <mergeCell ref="G42:Z42"/>
    <mergeCell ref="G43:Z43"/>
    <mergeCell ref="B38:C38"/>
    <mergeCell ref="D38:E38"/>
    <mergeCell ref="F38:G38"/>
    <mergeCell ref="H38:I38"/>
    <mergeCell ref="J38:N38"/>
    <mergeCell ref="Q38:X38"/>
    <mergeCell ref="Y32:Z32"/>
    <mergeCell ref="B33:C33"/>
    <mergeCell ref="C35:F35"/>
    <mergeCell ref="G35:Z35"/>
    <mergeCell ref="B36:B37"/>
    <mergeCell ref="C36:F37"/>
    <mergeCell ref="G36:Z36"/>
    <mergeCell ref="G37:Z37"/>
    <mergeCell ref="B32:C32"/>
    <mergeCell ref="D32:E32"/>
    <mergeCell ref="F32:G32"/>
    <mergeCell ref="H32:I32"/>
    <mergeCell ref="J32:N32"/>
    <mergeCell ref="Q32:X32"/>
    <mergeCell ref="Y26:Z26"/>
    <mergeCell ref="B27:C27"/>
    <mergeCell ref="C29:F29"/>
    <mergeCell ref="G29:Z29"/>
    <mergeCell ref="B30:B31"/>
    <mergeCell ref="C30:F31"/>
    <mergeCell ref="G30:Z30"/>
    <mergeCell ref="G31:Z31"/>
    <mergeCell ref="B26:C26"/>
    <mergeCell ref="D26:E26"/>
    <mergeCell ref="F26:G26"/>
    <mergeCell ref="H26:I26"/>
    <mergeCell ref="J26:N26"/>
    <mergeCell ref="Q26:X26"/>
    <mergeCell ref="Y20:Z20"/>
    <mergeCell ref="B21:C21"/>
    <mergeCell ref="C23:F23"/>
    <mergeCell ref="G23:Z23"/>
    <mergeCell ref="B24:B25"/>
    <mergeCell ref="C24:F25"/>
    <mergeCell ref="G24:Z24"/>
    <mergeCell ref="G25:Z25"/>
    <mergeCell ref="B20:C20"/>
    <mergeCell ref="D20:E20"/>
    <mergeCell ref="F20:G20"/>
    <mergeCell ref="H20:I20"/>
    <mergeCell ref="J20:N20"/>
    <mergeCell ref="Q20:X20"/>
    <mergeCell ref="Y14:Z14"/>
    <mergeCell ref="B15:C15"/>
    <mergeCell ref="C17:F17"/>
    <mergeCell ref="G17:Z17"/>
    <mergeCell ref="B18:B19"/>
    <mergeCell ref="C18:F19"/>
    <mergeCell ref="G18:Z18"/>
    <mergeCell ref="G19:Z19"/>
    <mergeCell ref="B14:C14"/>
    <mergeCell ref="D14:E14"/>
    <mergeCell ref="F14:G14"/>
    <mergeCell ref="H14:I14"/>
    <mergeCell ref="J14:N14"/>
    <mergeCell ref="Q14:X14"/>
    <mergeCell ref="C11:F11"/>
    <mergeCell ref="G11:Z11"/>
    <mergeCell ref="B12:B13"/>
    <mergeCell ref="C12:F13"/>
    <mergeCell ref="G12:Z12"/>
    <mergeCell ref="G13:Z13"/>
    <mergeCell ref="B6:B7"/>
    <mergeCell ref="C6:F7"/>
    <mergeCell ref="G6:Z6"/>
    <mergeCell ref="G7:Z7"/>
    <mergeCell ref="B8:C8"/>
    <mergeCell ref="D8:E8"/>
    <mergeCell ref="F8:G8"/>
    <mergeCell ref="H8:I8"/>
    <mergeCell ref="J8:N8"/>
    <mergeCell ref="Q8:X8"/>
    <mergeCell ref="A2:C2"/>
    <mergeCell ref="D2:K2"/>
    <mergeCell ref="T2:U2"/>
    <mergeCell ref="V2:Z2"/>
    <mergeCell ref="B3:Z3"/>
    <mergeCell ref="C5:F5"/>
    <mergeCell ref="G5:Z5"/>
    <mergeCell ref="Y8:Z8"/>
    <mergeCell ref="B9:C9"/>
  </mergeCells>
  <pageMargins left="0" right="0" top="0.74803149606299213" bottom="0.74803149606299213" header="0.31496062992125984" footer="0.31496062992125984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400-000000000000}">
          <x14:formula1>
            <xm:f>Legenda!$B$69:$B$74</xm:f>
          </x14:formula1>
          <xm:sqref>B9:C9 B39:C39 B15:C15 B21:C21 B27:C27 B33:C33 B45:C45</xm:sqref>
        </x14:dataValidation>
        <x14:dataValidation type="list" allowBlank="1" showInputMessage="1" showErrorMessage="1" xr:uid="{00000000-0002-0000-0400-000001000000}">
          <x14:formula1>
            <xm:f>Legenda!$B$45:$B$67</xm:f>
          </x14:formula1>
          <xm:sqref>P33 P9 P39 P15 P21 P27 P45</xm:sqref>
        </x14:dataValidation>
        <x14:dataValidation type="list" allowBlank="1" showInputMessage="1" showErrorMessage="1" xr:uid="{00000000-0002-0000-0400-000002000000}">
          <x14:formula1>
            <xm:f>Legenda!$B$39:$B$43</xm:f>
          </x14:formula1>
          <xm:sqref>C24 C30 C36 C6 C12 C18 C42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oglio5"/>
  <dimension ref="A1:Z54"/>
  <sheetViews>
    <sheetView view="pageLayout" zoomScaleNormal="100" workbookViewId="0">
      <selection activeCell="A3" sqref="A3"/>
    </sheetView>
  </sheetViews>
  <sheetFormatPr defaultRowHeight="15" x14ac:dyDescent="0.25"/>
  <cols>
    <col min="1" max="1" width="6" customWidth="1"/>
    <col min="2" max="2" width="4.28515625" customWidth="1"/>
    <col min="3" max="3" width="13.7109375" customWidth="1"/>
    <col min="4" max="14" width="2.140625" customWidth="1"/>
    <col min="15" max="15" width="9.7109375" customWidth="1"/>
    <col min="16" max="16" width="16" customWidth="1"/>
    <col min="17" max="26" width="2.140625" customWidth="1"/>
    <col min="27" max="27" width="8.85546875" customWidth="1"/>
    <col min="29" max="29" width="9.28515625" bestFit="1" customWidth="1"/>
  </cols>
  <sheetData>
    <row r="1" spans="1:26" ht="3" customHeight="1" x14ac:dyDescent="0.25">
      <c r="W1" s="5"/>
      <c r="X1" s="5"/>
    </row>
    <row r="2" spans="1:26" ht="11.45" customHeight="1" x14ac:dyDescent="0.25">
      <c r="A2" s="246" t="s">
        <v>554</v>
      </c>
      <c r="B2" s="246"/>
      <c r="C2" s="246"/>
      <c r="D2" s="285" t="str">
        <f>IF(Foglio1!E13="","",Foglio1!E13)</f>
        <v/>
      </c>
      <c r="E2" s="285"/>
      <c r="F2" s="285"/>
      <c r="G2" s="285"/>
      <c r="H2" s="285"/>
      <c r="I2" s="285"/>
      <c r="J2" s="285"/>
      <c r="K2" s="285"/>
      <c r="L2" s="111"/>
      <c r="M2" s="111"/>
      <c r="N2" s="111"/>
      <c r="O2" s="7"/>
      <c r="P2" s="99"/>
      <c r="Q2" s="99"/>
      <c r="R2" s="99"/>
      <c r="S2" s="95"/>
      <c r="T2" s="246" t="s">
        <v>0</v>
      </c>
      <c r="U2" s="246"/>
      <c r="V2" s="286" t="str">
        <f>IF(Foglio1!I13="","",Foglio1!I13)</f>
        <v/>
      </c>
      <c r="W2" s="286"/>
      <c r="X2" s="286"/>
      <c r="Y2" s="286"/>
      <c r="Z2" s="286"/>
    </row>
    <row r="3" spans="1:26" ht="11.45" customHeight="1" x14ac:dyDescent="0.25">
      <c r="B3" s="246" t="s">
        <v>563</v>
      </c>
      <c r="C3" s="246"/>
      <c r="D3" s="246"/>
      <c r="E3" s="246"/>
      <c r="F3" s="246"/>
      <c r="G3" s="246"/>
      <c r="H3" s="246"/>
      <c r="I3" s="246"/>
      <c r="J3" s="246"/>
      <c r="K3" s="246"/>
      <c r="L3" s="246"/>
      <c r="M3" s="246"/>
      <c r="N3" s="246"/>
      <c r="O3" s="246"/>
      <c r="P3" s="246"/>
      <c r="Q3" s="246"/>
      <c r="R3" s="246"/>
      <c r="S3" s="246"/>
      <c r="T3" s="246"/>
      <c r="U3" s="246"/>
      <c r="V3" s="246"/>
      <c r="W3" s="246"/>
      <c r="X3" s="246"/>
      <c r="Y3" s="246"/>
      <c r="Z3" s="246"/>
    </row>
    <row r="4" spans="1:26" ht="9" customHeight="1" x14ac:dyDescent="0.25">
      <c r="B4" s="114"/>
      <c r="C4" s="114"/>
      <c r="D4" s="114"/>
      <c r="E4" s="114"/>
      <c r="F4" s="114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112"/>
      <c r="S4" s="112"/>
      <c r="T4" s="112"/>
      <c r="U4" s="112"/>
      <c r="V4" s="112"/>
      <c r="W4" s="112"/>
      <c r="X4" s="112"/>
      <c r="Y4" s="112"/>
      <c r="Z4" s="112"/>
    </row>
    <row r="5" spans="1:26" x14ac:dyDescent="0.25">
      <c r="B5" s="193">
        <f ca="1">(7*(_xlfn.SHEET()-6)+1)</f>
        <v>1</v>
      </c>
      <c r="C5" s="287" t="s">
        <v>74</v>
      </c>
      <c r="D5" s="288"/>
      <c r="E5" s="288"/>
      <c r="F5" s="289"/>
      <c r="G5" s="288" t="s">
        <v>564</v>
      </c>
      <c r="H5" s="288"/>
      <c r="I5" s="288"/>
      <c r="J5" s="288"/>
      <c r="K5" s="288"/>
      <c r="L5" s="288"/>
      <c r="M5" s="288"/>
      <c r="N5" s="288"/>
      <c r="O5" s="288"/>
      <c r="P5" s="288"/>
      <c r="Q5" s="288"/>
      <c r="R5" s="288"/>
      <c r="S5" s="288"/>
      <c r="T5" s="288"/>
      <c r="U5" s="288"/>
      <c r="V5" s="288"/>
      <c r="W5" s="288"/>
      <c r="X5" s="288"/>
      <c r="Y5" s="288"/>
      <c r="Z5" s="289"/>
    </row>
    <row r="6" spans="1:26" x14ac:dyDescent="0.25">
      <c r="B6" s="292"/>
      <c r="C6" s="183"/>
      <c r="D6" s="184" t="str">
        <f>IF(J9=0,"",INDEX(Legenda!B112:B115,INDEX('[1]Lista Materiali'!A6:G50000,MATCH(J9,'[1]Lista Materiali'!$G$6:G50000,0),3)))</f>
        <v/>
      </c>
      <c r="E6" s="184"/>
      <c r="F6" s="185"/>
      <c r="G6" s="313" t="str">
        <f>IF(J9=0,"",INDEX('[1]Lista Materiali'!A6:G50000,MATCH(J9,'[1]Lista Materiali'!$G$6:G50000,0),1))</f>
        <v/>
      </c>
      <c r="H6" s="314"/>
      <c r="I6" s="314"/>
      <c r="J6" s="314"/>
      <c r="K6" s="314"/>
      <c r="L6" s="314"/>
      <c r="M6" s="314"/>
      <c r="N6" s="314"/>
      <c r="O6" s="314"/>
      <c r="P6" s="314"/>
      <c r="Q6" s="314"/>
      <c r="R6" s="314"/>
      <c r="S6" s="314"/>
      <c r="T6" s="314"/>
      <c r="U6" s="314"/>
      <c r="V6" s="314"/>
      <c r="W6" s="314"/>
      <c r="X6" s="314"/>
      <c r="Y6" s="314"/>
      <c r="Z6" s="315"/>
    </row>
    <row r="7" spans="1:26" ht="11.45" customHeight="1" x14ac:dyDescent="0.25">
      <c r="A7" s="5"/>
      <c r="B7" s="293"/>
      <c r="C7" s="172"/>
      <c r="D7" s="172"/>
      <c r="E7" s="172"/>
      <c r="F7" s="173"/>
      <c r="G7" s="303"/>
      <c r="H7" s="304"/>
      <c r="I7" s="304"/>
      <c r="J7" s="304"/>
      <c r="K7" s="304"/>
      <c r="L7" s="304"/>
      <c r="M7" s="304"/>
      <c r="N7" s="304"/>
      <c r="O7" s="304"/>
      <c r="P7" s="304"/>
      <c r="Q7" s="304"/>
      <c r="R7" s="304"/>
      <c r="S7" s="304"/>
      <c r="T7" s="304"/>
      <c r="U7" s="304"/>
      <c r="V7" s="304"/>
      <c r="W7" s="304"/>
      <c r="X7" s="304"/>
      <c r="Y7" s="304"/>
      <c r="Z7" s="305"/>
    </row>
    <row r="8" spans="1:26" x14ac:dyDescent="0.25">
      <c r="B8" s="306" t="s">
        <v>75</v>
      </c>
      <c r="C8" s="307"/>
      <c r="D8" s="287" t="s">
        <v>76</v>
      </c>
      <c r="E8" s="289"/>
      <c r="F8" s="287" t="s">
        <v>77</v>
      </c>
      <c r="G8" s="289"/>
      <c r="H8" s="287" t="s">
        <v>78</v>
      </c>
      <c r="I8" s="289"/>
      <c r="J8" s="287" t="s">
        <v>79</v>
      </c>
      <c r="K8" s="288"/>
      <c r="L8" s="288"/>
      <c r="M8" s="288"/>
      <c r="N8" s="289"/>
      <c r="O8" s="161" t="s">
        <v>80</v>
      </c>
      <c r="P8" s="163" t="s">
        <v>565</v>
      </c>
      <c r="Q8" s="287" t="s">
        <v>81</v>
      </c>
      <c r="R8" s="288"/>
      <c r="S8" s="288"/>
      <c r="T8" s="288"/>
      <c r="U8" s="288"/>
      <c r="V8" s="288"/>
      <c r="W8" s="288"/>
      <c r="X8" s="289"/>
      <c r="Y8" s="287" t="s">
        <v>82</v>
      </c>
      <c r="Z8" s="289"/>
    </row>
    <row r="9" spans="1:26" x14ac:dyDescent="0.25">
      <c r="B9" s="186"/>
      <c r="C9" s="187" t="str">
        <f>IF(J9=0,"",VLOOKUP(INDEX('[1]Lista Materiali'!A6:G50000,MATCH(J9,'[1]Lista Materiali'!$G$6:G50000,0),2),Legenda!C117:D121,2))</f>
        <v/>
      </c>
      <c r="D9" s="181"/>
      <c r="E9" s="182" t="str">
        <f>IF(J9=0,"",INDEX('[1]Lista Materiali'!A6:G50000,MATCH(J9,'[1]Lista Materiali'!$G$6:G50000,0),4))</f>
        <v/>
      </c>
      <c r="F9" s="181"/>
      <c r="G9" s="182" t="str">
        <f>IF(J9=0,"",INDEX('[1]Lista Materiali'!A6:G50000,MATCH(J9,'[1]Lista Materiali'!$G$6:G50000,0),5))</f>
        <v/>
      </c>
      <c r="H9" s="181"/>
      <c r="I9" s="182" t="str">
        <f>IF(J9=0,"",INDEX('[1]Lista Materiali'!A6:G50000,MATCH(J9,'[1]Lista Materiali'!$G$6:G50000,0),6))</f>
        <v/>
      </c>
      <c r="J9" s="310"/>
      <c r="K9" s="311"/>
      <c r="L9" s="311"/>
      <c r="M9" s="311"/>
      <c r="N9" s="312"/>
      <c r="O9" s="161"/>
      <c r="P9" s="162"/>
      <c r="Q9" s="161">
        <v>1</v>
      </c>
      <c r="R9" s="161">
        <v>2</v>
      </c>
      <c r="S9" s="161">
        <v>3</v>
      </c>
      <c r="T9" s="161">
        <v>4</v>
      </c>
      <c r="U9" s="161">
        <v>5</v>
      </c>
      <c r="V9" s="161">
        <v>6</v>
      </c>
      <c r="W9" s="161">
        <v>7</v>
      </c>
      <c r="X9" s="161">
        <v>8</v>
      </c>
      <c r="Y9" s="161">
        <v>9</v>
      </c>
      <c r="Z9" s="161">
        <v>0</v>
      </c>
    </row>
    <row r="10" spans="1:26" x14ac:dyDescent="0.25"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x14ac:dyDescent="0.25">
      <c r="B11" s="193">
        <f ca="1">(7*(_xlfn.SHEET()-6)+2)</f>
        <v>2</v>
      </c>
      <c r="C11" s="287" t="s">
        <v>74</v>
      </c>
      <c r="D11" s="288"/>
      <c r="E11" s="288"/>
      <c r="F11" s="289"/>
      <c r="G11" s="288" t="s">
        <v>564</v>
      </c>
      <c r="H11" s="288"/>
      <c r="I11" s="288"/>
      <c r="J11" s="288"/>
      <c r="K11" s="288"/>
      <c r="L11" s="288"/>
      <c r="M11" s="288"/>
      <c r="N11" s="288"/>
      <c r="O11" s="288"/>
      <c r="P11" s="288"/>
      <c r="Q11" s="288"/>
      <c r="R11" s="288"/>
      <c r="S11" s="288"/>
      <c r="T11" s="288"/>
      <c r="U11" s="288"/>
      <c r="V11" s="288"/>
      <c r="W11" s="288"/>
      <c r="X11" s="288"/>
      <c r="Y11" s="288"/>
      <c r="Z11" s="289"/>
    </row>
    <row r="12" spans="1:26" x14ac:dyDescent="0.25">
      <c r="B12" s="292"/>
      <c r="C12" s="183"/>
      <c r="D12" s="183" t="str">
        <f>IF(J15=0,"",INDEX(Legenda!B112:B115,INDEX('[1]Lista Materiali'!A6:G50000,MATCH(J15,'[1]Lista Materiali'!$G$6:G50000,0),3)))</f>
        <v/>
      </c>
      <c r="E12" s="184"/>
      <c r="F12" s="185"/>
      <c r="G12" s="313" t="str">
        <f>IF(J15=0,"",INDEX('[1]Lista Materiali'!A6:G50000,MATCH(J15,'[1]Lista Materiali'!$G$6:G50000,0),1))</f>
        <v/>
      </c>
      <c r="H12" s="314"/>
      <c r="I12" s="314"/>
      <c r="J12" s="314"/>
      <c r="K12" s="314"/>
      <c r="L12" s="314"/>
      <c r="M12" s="314"/>
      <c r="N12" s="314"/>
      <c r="O12" s="314"/>
      <c r="P12" s="314"/>
      <c r="Q12" s="314"/>
      <c r="R12" s="314"/>
      <c r="S12" s="314"/>
      <c r="T12" s="314"/>
      <c r="U12" s="314"/>
      <c r="V12" s="314"/>
      <c r="W12" s="314"/>
      <c r="X12" s="314"/>
      <c r="Y12" s="314"/>
      <c r="Z12" s="315"/>
    </row>
    <row r="13" spans="1:26" ht="11.45" customHeight="1" x14ac:dyDescent="0.25">
      <c r="A13" s="5"/>
      <c r="B13" s="293"/>
      <c r="C13" s="172"/>
      <c r="D13" s="172"/>
      <c r="E13" s="172"/>
      <c r="F13" s="173"/>
      <c r="G13" s="303"/>
      <c r="H13" s="304"/>
      <c r="I13" s="304"/>
      <c r="J13" s="304"/>
      <c r="K13" s="304"/>
      <c r="L13" s="304"/>
      <c r="M13" s="304"/>
      <c r="N13" s="304"/>
      <c r="O13" s="304"/>
      <c r="P13" s="304"/>
      <c r="Q13" s="304"/>
      <c r="R13" s="304"/>
      <c r="S13" s="304"/>
      <c r="T13" s="304"/>
      <c r="U13" s="304"/>
      <c r="V13" s="304"/>
      <c r="W13" s="304"/>
      <c r="X13" s="304"/>
      <c r="Y13" s="304"/>
      <c r="Z13" s="305"/>
    </row>
    <row r="14" spans="1:26" x14ac:dyDescent="0.25">
      <c r="B14" s="306" t="s">
        <v>75</v>
      </c>
      <c r="C14" s="307"/>
      <c r="D14" s="287" t="s">
        <v>76</v>
      </c>
      <c r="E14" s="289"/>
      <c r="F14" s="287" t="s">
        <v>77</v>
      </c>
      <c r="G14" s="289"/>
      <c r="H14" s="287" t="s">
        <v>78</v>
      </c>
      <c r="I14" s="289"/>
      <c r="J14" s="287" t="s">
        <v>79</v>
      </c>
      <c r="K14" s="288"/>
      <c r="L14" s="288"/>
      <c r="M14" s="288"/>
      <c r="N14" s="289"/>
      <c r="O14" s="161" t="s">
        <v>80</v>
      </c>
      <c r="P14" s="163" t="s">
        <v>565</v>
      </c>
      <c r="Q14" s="287" t="s">
        <v>81</v>
      </c>
      <c r="R14" s="288"/>
      <c r="S14" s="288"/>
      <c r="T14" s="288"/>
      <c r="U14" s="288"/>
      <c r="V14" s="288"/>
      <c r="W14" s="288"/>
      <c r="X14" s="289"/>
      <c r="Y14" s="287" t="s">
        <v>82</v>
      </c>
      <c r="Z14" s="289"/>
    </row>
    <row r="15" spans="1:26" x14ac:dyDescent="0.25">
      <c r="B15" s="186"/>
      <c r="C15" s="187" t="str">
        <f>IF(J15=0,"",VLOOKUP(INDEX('[1]Lista Materiali'!A6:G50000,MATCH(J15,'[1]Lista Materiali'!$G$6:G50006,0),2),Legenda!C117:D121,2))</f>
        <v/>
      </c>
      <c r="D15" s="181"/>
      <c r="E15" s="182" t="str">
        <f>IF(J15=0,"",INDEX('[1]Lista Materiali'!A6:G50000,MATCH(J15,'[1]Lista Materiali'!$G$6:G50000,0),4))</f>
        <v/>
      </c>
      <c r="F15" s="181"/>
      <c r="G15" s="182" t="str">
        <f>IF(J15=0,"",INDEX('[1]Lista Materiali'!A6:G50000,MATCH(J15,'[1]Lista Materiali'!$G$6:G50000,0),5))</f>
        <v/>
      </c>
      <c r="H15" s="181"/>
      <c r="I15" s="182" t="str">
        <f>IF(J15=0,"",INDEX('[1]Lista Materiali'!A6:G50000,MATCH(J15,'[1]Lista Materiali'!$G$6:G50000,0),6))</f>
        <v/>
      </c>
      <c r="J15" s="310"/>
      <c r="K15" s="311"/>
      <c r="L15" s="311"/>
      <c r="M15" s="311"/>
      <c r="N15" s="312"/>
      <c r="O15" s="161"/>
      <c r="P15" s="162"/>
      <c r="Q15" s="161"/>
      <c r="R15" s="161"/>
      <c r="S15" s="161"/>
      <c r="T15" s="161"/>
      <c r="U15" s="161"/>
      <c r="V15" s="161"/>
      <c r="W15" s="161"/>
      <c r="X15" s="161"/>
      <c r="Y15" s="161"/>
      <c r="Z15" s="161"/>
    </row>
    <row r="16" spans="1:26" x14ac:dyDescent="0.25"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x14ac:dyDescent="0.25">
      <c r="B17" s="193">
        <f ca="1">(7*(_xlfn.SHEET()-6)+3)</f>
        <v>3</v>
      </c>
      <c r="C17" s="287" t="s">
        <v>74</v>
      </c>
      <c r="D17" s="288"/>
      <c r="E17" s="288"/>
      <c r="F17" s="289"/>
      <c r="G17" s="288" t="s">
        <v>564</v>
      </c>
      <c r="H17" s="288"/>
      <c r="I17" s="288"/>
      <c r="J17" s="288"/>
      <c r="K17" s="288"/>
      <c r="L17" s="288"/>
      <c r="M17" s="288"/>
      <c r="N17" s="288"/>
      <c r="O17" s="288"/>
      <c r="P17" s="288"/>
      <c r="Q17" s="288"/>
      <c r="R17" s="288"/>
      <c r="S17" s="288"/>
      <c r="T17" s="288"/>
      <c r="U17" s="288"/>
      <c r="V17" s="288"/>
      <c r="W17" s="288"/>
      <c r="X17" s="288"/>
      <c r="Y17" s="288"/>
      <c r="Z17" s="289"/>
    </row>
    <row r="18" spans="1:26" x14ac:dyDescent="0.25">
      <c r="B18" s="292"/>
      <c r="C18" s="183"/>
      <c r="D18" s="183" t="str">
        <f>IF(J21=0,"",INDEX(Legenda!B112:B115,INDEX('[1]Lista Materiali'!A6:G50000,MATCH(J21,'[1]Lista Materiali'!$G$6:G50000,0),3)))</f>
        <v/>
      </c>
      <c r="E18" s="184"/>
      <c r="F18" s="185"/>
      <c r="G18" s="313" t="str">
        <f>IF(J21=0,"",INDEX('[1]Lista Materiali'!A6:G50000,MATCH(J21,'[1]Lista Materiali'!$G$6:G50000,0),1))</f>
        <v/>
      </c>
      <c r="H18" s="314"/>
      <c r="I18" s="314"/>
      <c r="J18" s="314"/>
      <c r="K18" s="314"/>
      <c r="L18" s="314"/>
      <c r="M18" s="314"/>
      <c r="N18" s="314"/>
      <c r="O18" s="314"/>
      <c r="P18" s="314"/>
      <c r="Q18" s="314"/>
      <c r="R18" s="314"/>
      <c r="S18" s="314"/>
      <c r="T18" s="314"/>
      <c r="U18" s="314"/>
      <c r="V18" s="314"/>
      <c r="W18" s="314"/>
      <c r="X18" s="314"/>
      <c r="Y18" s="314"/>
      <c r="Z18" s="315"/>
    </row>
    <row r="19" spans="1:26" ht="11.45" customHeight="1" x14ac:dyDescent="0.25">
      <c r="A19" s="5"/>
      <c r="B19" s="293"/>
      <c r="C19" s="172"/>
      <c r="D19" s="172"/>
      <c r="E19" s="172"/>
      <c r="F19" s="173"/>
      <c r="G19" s="303"/>
      <c r="H19" s="304"/>
      <c r="I19" s="304"/>
      <c r="J19" s="304"/>
      <c r="K19" s="304"/>
      <c r="L19" s="304"/>
      <c r="M19" s="304"/>
      <c r="N19" s="304"/>
      <c r="O19" s="304"/>
      <c r="P19" s="304"/>
      <c r="Q19" s="304"/>
      <c r="R19" s="304"/>
      <c r="S19" s="304"/>
      <c r="T19" s="304"/>
      <c r="U19" s="304"/>
      <c r="V19" s="304"/>
      <c r="W19" s="304"/>
      <c r="X19" s="304"/>
      <c r="Y19" s="304"/>
      <c r="Z19" s="305"/>
    </row>
    <row r="20" spans="1:26" x14ac:dyDescent="0.25">
      <c r="B20" s="306" t="s">
        <v>75</v>
      </c>
      <c r="C20" s="307"/>
      <c r="D20" s="287" t="s">
        <v>76</v>
      </c>
      <c r="E20" s="289"/>
      <c r="F20" s="287" t="s">
        <v>77</v>
      </c>
      <c r="G20" s="289"/>
      <c r="H20" s="287" t="s">
        <v>78</v>
      </c>
      <c r="I20" s="289"/>
      <c r="J20" s="287" t="s">
        <v>79</v>
      </c>
      <c r="K20" s="288"/>
      <c r="L20" s="288"/>
      <c r="M20" s="288"/>
      <c r="N20" s="289"/>
      <c r="O20" s="161" t="s">
        <v>80</v>
      </c>
      <c r="P20" s="163" t="s">
        <v>565</v>
      </c>
      <c r="Q20" s="287" t="s">
        <v>81</v>
      </c>
      <c r="R20" s="288"/>
      <c r="S20" s="288"/>
      <c r="T20" s="288"/>
      <c r="U20" s="288"/>
      <c r="V20" s="288"/>
      <c r="W20" s="288"/>
      <c r="X20" s="289"/>
      <c r="Y20" s="287" t="s">
        <v>82</v>
      </c>
      <c r="Z20" s="289"/>
    </row>
    <row r="21" spans="1:26" x14ac:dyDescent="0.25">
      <c r="B21" s="186"/>
      <c r="C21" s="187" t="str">
        <f>IF(J21=0,"",VLOOKUP(INDEX('[1]Lista Materiali'!A6:G50000,MATCH(J21,'[1]Lista Materiali'!$G$6:G50000,0),2),Legenda!C117:D121,2))</f>
        <v/>
      </c>
      <c r="D21" s="181"/>
      <c r="E21" s="182" t="str">
        <f>IF(J21=0,"",INDEX('[1]Lista Materiali'!A6:G50000,MATCH(J21,'[1]Lista Materiali'!$G$6:G50000,0),4))</f>
        <v/>
      </c>
      <c r="F21" s="181"/>
      <c r="G21" s="182" t="str">
        <f>IF(J21=0,"",INDEX('[1]Lista Materiali'!A6:G50000,MATCH(J21,'[1]Lista Materiali'!$G$6:G50000,0),5))</f>
        <v/>
      </c>
      <c r="H21" s="181"/>
      <c r="I21" s="182" t="str">
        <f>IF(J21=0,"",INDEX('[1]Lista Materiali'!A6:G50000,MATCH(J21,'[1]Lista Materiali'!$G$6:G50000,0),6))</f>
        <v/>
      </c>
      <c r="J21" s="310"/>
      <c r="K21" s="311"/>
      <c r="L21" s="311"/>
      <c r="M21" s="311"/>
      <c r="N21" s="312"/>
      <c r="O21" s="161"/>
      <c r="P21" s="162"/>
      <c r="Q21" s="161"/>
      <c r="R21" s="161"/>
      <c r="S21" s="161"/>
      <c r="T21" s="161"/>
      <c r="U21" s="161"/>
      <c r="V21" s="161"/>
      <c r="W21" s="161"/>
      <c r="X21" s="161"/>
      <c r="Y21" s="161"/>
      <c r="Z21" s="161"/>
    </row>
    <row r="22" spans="1:26" x14ac:dyDescent="0.25"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x14ac:dyDescent="0.25">
      <c r="B23" s="193">
        <f ca="1">(7*(_xlfn.SHEET()-6)+4)</f>
        <v>4</v>
      </c>
      <c r="C23" s="287" t="s">
        <v>74</v>
      </c>
      <c r="D23" s="288"/>
      <c r="E23" s="288"/>
      <c r="F23" s="289"/>
      <c r="G23" s="288" t="s">
        <v>564</v>
      </c>
      <c r="H23" s="288"/>
      <c r="I23" s="288"/>
      <c r="J23" s="288"/>
      <c r="K23" s="288"/>
      <c r="L23" s="288"/>
      <c r="M23" s="288"/>
      <c r="N23" s="288"/>
      <c r="O23" s="288"/>
      <c r="P23" s="288"/>
      <c r="Q23" s="288"/>
      <c r="R23" s="288"/>
      <c r="S23" s="288"/>
      <c r="T23" s="288"/>
      <c r="U23" s="288"/>
      <c r="V23" s="288"/>
      <c r="W23" s="288"/>
      <c r="X23" s="288"/>
      <c r="Y23" s="288"/>
      <c r="Z23" s="289"/>
    </row>
    <row r="24" spans="1:26" x14ac:dyDescent="0.25">
      <c r="B24" s="292"/>
      <c r="C24" s="183"/>
      <c r="D24" s="184" t="str">
        <f>IF(J27=0,"",INDEX(Legenda!B112:B115,INDEX('[1]Lista Materiali'!A6:G50000,MATCH(J27,'[1]Lista Materiali'!$G$6:G50000,0),3)))</f>
        <v/>
      </c>
      <c r="E24" s="184"/>
      <c r="F24" s="185"/>
      <c r="G24" s="313" t="str">
        <f>IF(J27=0,"",INDEX('[1]Lista Materiali'!A6:G50000,MATCH(J27,'[1]Lista Materiali'!$G$6:G50000,0),1))</f>
        <v/>
      </c>
      <c r="H24" s="314"/>
      <c r="I24" s="314"/>
      <c r="J24" s="314"/>
      <c r="K24" s="314"/>
      <c r="L24" s="314"/>
      <c r="M24" s="314"/>
      <c r="N24" s="314"/>
      <c r="O24" s="314"/>
      <c r="P24" s="314"/>
      <c r="Q24" s="314"/>
      <c r="R24" s="314"/>
      <c r="S24" s="314"/>
      <c r="T24" s="314"/>
      <c r="U24" s="314"/>
      <c r="V24" s="314"/>
      <c r="W24" s="314"/>
      <c r="X24" s="314"/>
      <c r="Y24" s="314"/>
      <c r="Z24" s="315"/>
    </row>
    <row r="25" spans="1:26" ht="11.45" customHeight="1" x14ac:dyDescent="0.25">
      <c r="A25" s="5"/>
      <c r="B25" s="293"/>
      <c r="C25" s="172"/>
      <c r="D25" s="172"/>
      <c r="E25" s="172"/>
      <c r="F25" s="173"/>
      <c r="G25" s="303"/>
      <c r="H25" s="304"/>
      <c r="I25" s="304"/>
      <c r="J25" s="304"/>
      <c r="K25" s="304"/>
      <c r="L25" s="304"/>
      <c r="M25" s="304"/>
      <c r="N25" s="304"/>
      <c r="O25" s="304"/>
      <c r="P25" s="304"/>
      <c r="Q25" s="304"/>
      <c r="R25" s="304"/>
      <c r="S25" s="304"/>
      <c r="T25" s="304"/>
      <c r="U25" s="304"/>
      <c r="V25" s="304"/>
      <c r="W25" s="304"/>
      <c r="X25" s="304"/>
      <c r="Y25" s="304"/>
      <c r="Z25" s="305"/>
    </row>
    <row r="26" spans="1:26" x14ac:dyDescent="0.25">
      <c r="B26" s="306" t="s">
        <v>75</v>
      </c>
      <c r="C26" s="307"/>
      <c r="D26" s="287" t="s">
        <v>76</v>
      </c>
      <c r="E26" s="289"/>
      <c r="F26" s="287" t="s">
        <v>77</v>
      </c>
      <c r="G26" s="289"/>
      <c r="H26" s="287" t="s">
        <v>78</v>
      </c>
      <c r="I26" s="289"/>
      <c r="J26" s="287" t="s">
        <v>79</v>
      </c>
      <c r="K26" s="288"/>
      <c r="L26" s="288"/>
      <c r="M26" s="288"/>
      <c r="N26" s="289"/>
      <c r="O26" s="161" t="s">
        <v>80</v>
      </c>
      <c r="P26" s="163" t="s">
        <v>565</v>
      </c>
      <c r="Q26" s="287" t="s">
        <v>81</v>
      </c>
      <c r="R26" s="288"/>
      <c r="S26" s="288"/>
      <c r="T26" s="288"/>
      <c r="U26" s="288"/>
      <c r="V26" s="288"/>
      <c r="W26" s="288"/>
      <c r="X26" s="289"/>
      <c r="Y26" s="287" t="s">
        <v>82</v>
      </c>
      <c r="Z26" s="289"/>
    </row>
    <row r="27" spans="1:26" x14ac:dyDescent="0.25">
      <c r="B27" s="186"/>
      <c r="C27" s="187" t="str">
        <f>IF(J27=0,"",VLOOKUP(INDEX('[1]Lista Materiali'!A6:G50000,MATCH(J27,'[1]Lista Materiali'!$G$6:G50000,0),2),Legenda!C117:D121,2))</f>
        <v/>
      </c>
      <c r="D27" s="181"/>
      <c r="E27" s="182" t="str">
        <f>IF(J27=0,"",INDEX('[1]Lista Materiali'!A6:G50000,MATCH(J27,'[1]Lista Materiali'!$G$6:G50000,0),4))</f>
        <v/>
      </c>
      <c r="F27" s="181"/>
      <c r="G27" s="182" t="str">
        <f>IF(J27=0,"",INDEX('[1]Lista Materiali'!A6:G50000,MATCH(J27,'[1]Lista Materiali'!$G$6:G50000,0),5))</f>
        <v/>
      </c>
      <c r="H27" s="181"/>
      <c r="I27" s="182" t="str">
        <f>IF(J27=0,"",INDEX('[1]Lista Materiali'!A6:G50000,MATCH(J27,'[1]Lista Materiali'!$G$6:G50000,0),6))</f>
        <v/>
      </c>
      <c r="J27" s="310"/>
      <c r="K27" s="311"/>
      <c r="L27" s="311"/>
      <c r="M27" s="311"/>
      <c r="N27" s="312"/>
      <c r="O27" s="161"/>
      <c r="P27" s="162"/>
      <c r="Q27" s="161"/>
      <c r="R27" s="161"/>
      <c r="S27" s="161"/>
      <c r="T27" s="161"/>
      <c r="U27" s="161"/>
      <c r="V27" s="161"/>
      <c r="W27" s="161"/>
      <c r="X27" s="161"/>
      <c r="Y27" s="161"/>
      <c r="Z27" s="161"/>
    </row>
    <row r="28" spans="1:26" x14ac:dyDescent="0.25"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x14ac:dyDescent="0.25">
      <c r="B29" s="193">
        <f ca="1">(7*(_xlfn.SHEET()-6)+5)</f>
        <v>5</v>
      </c>
      <c r="C29" s="287" t="s">
        <v>74</v>
      </c>
      <c r="D29" s="288"/>
      <c r="E29" s="288"/>
      <c r="F29" s="289"/>
      <c r="G29" s="288" t="s">
        <v>564</v>
      </c>
      <c r="H29" s="288"/>
      <c r="I29" s="288"/>
      <c r="J29" s="288"/>
      <c r="K29" s="288"/>
      <c r="L29" s="288"/>
      <c r="M29" s="288"/>
      <c r="N29" s="288"/>
      <c r="O29" s="288"/>
      <c r="P29" s="288"/>
      <c r="Q29" s="288"/>
      <c r="R29" s="288"/>
      <c r="S29" s="288"/>
      <c r="T29" s="288"/>
      <c r="U29" s="288"/>
      <c r="V29" s="288"/>
      <c r="W29" s="288"/>
      <c r="X29" s="288"/>
      <c r="Y29" s="288"/>
      <c r="Z29" s="289"/>
    </row>
    <row r="30" spans="1:26" x14ac:dyDescent="0.25">
      <c r="B30" s="292"/>
      <c r="C30" s="183"/>
      <c r="D30" s="184" t="str">
        <f>IF(J33=0,"",INDEX(Legenda!B112:B115,INDEX('[1]Lista Materiali'!A6:G50000,MATCH(J33,'[1]Lista Materiali'!$G$6:G50000,0),3)))</f>
        <v/>
      </c>
      <c r="E30" s="184"/>
      <c r="F30" s="185"/>
      <c r="G30" s="313" t="str">
        <f>IF(J33=0,"",INDEX('[1]Lista Materiali'!A6:G50000,MATCH(J33,'[1]Lista Materiali'!$G$6:G50000,0),1))</f>
        <v/>
      </c>
      <c r="H30" s="314"/>
      <c r="I30" s="314"/>
      <c r="J30" s="314"/>
      <c r="K30" s="314"/>
      <c r="L30" s="314"/>
      <c r="M30" s="314"/>
      <c r="N30" s="314"/>
      <c r="O30" s="314"/>
      <c r="P30" s="314"/>
      <c r="Q30" s="314"/>
      <c r="R30" s="314"/>
      <c r="S30" s="314"/>
      <c r="T30" s="314"/>
      <c r="U30" s="314"/>
      <c r="V30" s="314"/>
      <c r="W30" s="314"/>
      <c r="X30" s="314"/>
      <c r="Y30" s="314"/>
      <c r="Z30" s="315"/>
    </row>
    <row r="31" spans="1:26" ht="11.45" customHeight="1" x14ac:dyDescent="0.25">
      <c r="A31" s="5"/>
      <c r="B31" s="293"/>
      <c r="C31" s="172"/>
      <c r="D31" s="172"/>
      <c r="E31" s="172"/>
      <c r="F31" s="173"/>
      <c r="G31" s="303"/>
      <c r="H31" s="304"/>
      <c r="I31" s="304"/>
      <c r="J31" s="304"/>
      <c r="K31" s="304"/>
      <c r="L31" s="304"/>
      <c r="M31" s="304"/>
      <c r="N31" s="304"/>
      <c r="O31" s="304"/>
      <c r="P31" s="304"/>
      <c r="Q31" s="304"/>
      <c r="R31" s="304"/>
      <c r="S31" s="304"/>
      <c r="T31" s="304"/>
      <c r="U31" s="304"/>
      <c r="V31" s="304"/>
      <c r="W31" s="304"/>
      <c r="X31" s="304"/>
      <c r="Y31" s="304"/>
      <c r="Z31" s="305"/>
    </row>
    <row r="32" spans="1:26" x14ac:dyDescent="0.25">
      <c r="B32" s="306" t="s">
        <v>75</v>
      </c>
      <c r="C32" s="307"/>
      <c r="D32" s="287" t="s">
        <v>76</v>
      </c>
      <c r="E32" s="289"/>
      <c r="F32" s="287" t="s">
        <v>77</v>
      </c>
      <c r="G32" s="289"/>
      <c r="H32" s="287" t="s">
        <v>78</v>
      </c>
      <c r="I32" s="289"/>
      <c r="J32" s="287" t="s">
        <v>79</v>
      </c>
      <c r="K32" s="288"/>
      <c r="L32" s="288"/>
      <c r="M32" s="288"/>
      <c r="N32" s="289"/>
      <c r="O32" s="161" t="s">
        <v>80</v>
      </c>
      <c r="P32" s="163" t="s">
        <v>565</v>
      </c>
      <c r="Q32" s="287" t="s">
        <v>81</v>
      </c>
      <c r="R32" s="288"/>
      <c r="S32" s="288"/>
      <c r="T32" s="288"/>
      <c r="U32" s="288"/>
      <c r="V32" s="288"/>
      <c r="W32" s="288"/>
      <c r="X32" s="289"/>
      <c r="Y32" s="287" t="s">
        <v>82</v>
      </c>
      <c r="Z32" s="289"/>
    </row>
    <row r="33" spans="1:26" x14ac:dyDescent="0.25">
      <c r="B33" s="186"/>
      <c r="C33" s="187" t="str">
        <f>IF(J33=0,"",VLOOKUP(INDEX('[1]Lista Materiali'!A6:G50000,MATCH(J33,'[1]Lista Materiali'!$G$6:G50000,0),2),Legenda!C117:D121,2))</f>
        <v/>
      </c>
      <c r="D33" s="181"/>
      <c r="E33" s="182" t="str">
        <f>IF(J33=0,"",INDEX('[1]Lista Materiali'!A6:G50000,MATCH(J33,'[1]Lista Materiali'!$G$6:G50000,0),4))</f>
        <v/>
      </c>
      <c r="F33" s="181"/>
      <c r="G33" s="182" t="str">
        <f>IF(J33=0,"",INDEX('[1]Lista Materiali'!A6:G50000,MATCH(J33,'[1]Lista Materiali'!$G$6:G50000,0),5))</f>
        <v/>
      </c>
      <c r="H33" s="181"/>
      <c r="I33" s="182" t="str">
        <f>IF(J33=0,"",INDEX('[1]Lista Materiali'!A6:G50000,MATCH(J33,'[1]Lista Materiali'!$G$6:G50000,0),6))</f>
        <v/>
      </c>
      <c r="J33" s="310"/>
      <c r="K33" s="311"/>
      <c r="L33" s="311"/>
      <c r="M33" s="311"/>
      <c r="N33" s="312"/>
      <c r="O33" s="161"/>
      <c r="P33" s="162"/>
      <c r="Q33" s="161"/>
      <c r="R33" s="161"/>
      <c r="S33" s="161"/>
      <c r="T33" s="161"/>
      <c r="U33" s="161"/>
      <c r="V33" s="161"/>
      <c r="W33" s="161"/>
      <c r="X33" s="161"/>
      <c r="Y33" s="161"/>
      <c r="Z33" s="161"/>
    </row>
    <row r="34" spans="1:26" x14ac:dyDescent="0.25"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x14ac:dyDescent="0.25">
      <c r="B35" s="193">
        <f ca="1">(7*(_xlfn.SHEET()-6)+6)</f>
        <v>6</v>
      </c>
      <c r="C35" s="287" t="s">
        <v>74</v>
      </c>
      <c r="D35" s="288"/>
      <c r="E35" s="288"/>
      <c r="F35" s="289"/>
      <c r="G35" s="288" t="s">
        <v>564</v>
      </c>
      <c r="H35" s="288"/>
      <c r="I35" s="288"/>
      <c r="J35" s="288"/>
      <c r="K35" s="288"/>
      <c r="L35" s="288"/>
      <c r="M35" s="288"/>
      <c r="N35" s="288"/>
      <c r="O35" s="288"/>
      <c r="P35" s="288"/>
      <c r="Q35" s="288"/>
      <c r="R35" s="288"/>
      <c r="S35" s="288"/>
      <c r="T35" s="288"/>
      <c r="U35" s="288"/>
      <c r="V35" s="288"/>
      <c r="W35" s="288"/>
      <c r="X35" s="288"/>
      <c r="Y35" s="288"/>
      <c r="Z35" s="289"/>
    </row>
    <row r="36" spans="1:26" x14ac:dyDescent="0.25">
      <c r="B36" s="292"/>
      <c r="C36" s="183"/>
      <c r="D36" s="184" t="str">
        <f>IF(J39=0,"",INDEX(Legenda!B112:B115,INDEX('[1]Lista Materiali'!A6:G50000,MATCH(J39,'[1]Lista Materiali'!$G$6:G50000,0),3)))</f>
        <v/>
      </c>
      <c r="E36" s="184"/>
      <c r="F36" s="185"/>
      <c r="G36" s="313" t="str">
        <f>IF(J39=0,"",INDEX('[1]Lista Materiali'!A6:G50000,MATCH(J39,'[1]Lista Materiali'!$G$6:G50000,0),1))</f>
        <v/>
      </c>
      <c r="H36" s="314"/>
      <c r="I36" s="314"/>
      <c r="J36" s="314"/>
      <c r="K36" s="314"/>
      <c r="L36" s="314"/>
      <c r="M36" s="314"/>
      <c r="N36" s="314"/>
      <c r="O36" s="314"/>
      <c r="P36" s="314"/>
      <c r="Q36" s="314"/>
      <c r="R36" s="314"/>
      <c r="S36" s="314"/>
      <c r="T36" s="314"/>
      <c r="U36" s="314"/>
      <c r="V36" s="314"/>
      <c r="W36" s="314"/>
      <c r="X36" s="314"/>
      <c r="Y36" s="314"/>
      <c r="Z36" s="315"/>
    </row>
    <row r="37" spans="1:26" ht="11.45" customHeight="1" x14ac:dyDescent="0.25">
      <c r="A37" s="5"/>
      <c r="B37" s="293"/>
      <c r="C37" s="172"/>
      <c r="D37" s="172"/>
      <c r="E37" s="172"/>
      <c r="F37" s="173"/>
      <c r="G37" s="303"/>
      <c r="H37" s="304"/>
      <c r="I37" s="304"/>
      <c r="J37" s="304"/>
      <c r="K37" s="304"/>
      <c r="L37" s="304"/>
      <c r="M37" s="304"/>
      <c r="N37" s="304"/>
      <c r="O37" s="304"/>
      <c r="P37" s="304"/>
      <c r="Q37" s="304"/>
      <c r="R37" s="304"/>
      <c r="S37" s="304"/>
      <c r="T37" s="304"/>
      <c r="U37" s="304"/>
      <c r="V37" s="304"/>
      <c r="W37" s="304"/>
      <c r="X37" s="304"/>
      <c r="Y37" s="304"/>
      <c r="Z37" s="305"/>
    </row>
    <row r="38" spans="1:26" x14ac:dyDescent="0.25">
      <c r="B38" s="306" t="s">
        <v>75</v>
      </c>
      <c r="C38" s="307"/>
      <c r="D38" s="287" t="s">
        <v>76</v>
      </c>
      <c r="E38" s="289"/>
      <c r="F38" s="287" t="s">
        <v>77</v>
      </c>
      <c r="G38" s="289"/>
      <c r="H38" s="287" t="s">
        <v>78</v>
      </c>
      <c r="I38" s="289"/>
      <c r="J38" s="287" t="s">
        <v>79</v>
      </c>
      <c r="K38" s="288"/>
      <c r="L38" s="288"/>
      <c r="M38" s="288"/>
      <c r="N38" s="289"/>
      <c r="O38" s="161" t="s">
        <v>80</v>
      </c>
      <c r="P38" s="163" t="s">
        <v>565</v>
      </c>
      <c r="Q38" s="287" t="s">
        <v>81</v>
      </c>
      <c r="R38" s="288"/>
      <c r="S38" s="288"/>
      <c r="T38" s="288"/>
      <c r="U38" s="288"/>
      <c r="V38" s="288"/>
      <c r="W38" s="288"/>
      <c r="X38" s="289"/>
      <c r="Y38" s="287" t="s">
        <v>82</v>
      </c>
      <c r="Z38" s="289"/>
    </row>
    <row r="39" spans="1:26" x14ac:dyDescent="0.25">
      <c r="B39" s="186"/>
      <c r="C39" s="187" t="str">
        <f>IF(J39=0,"",VLOOKUP(INDEX('[1]Lista Materiali'!A6:G50000,MATCH(J39,'[1]Lista Materiali'!$G$6:G50000,0),2),Legenda!C117:D121,2))</f>
        <v/>
      </c>
      <c r="D39" s="181"/>
      <c r="E39" s="182" t="str">
        <f>IF(J39=0,"",INDEX('[1]Lista Materiali'!A6:G50000,MATCH(J39,'[1]Lista Materiali'!$G$6:G50000,0),4))</f>
        <v/>
      </c>
      <c r="F39" s="181"/>
      <c r="G39" s="182" t="str">
        <f>IF(J39=0,"",INDEX('[1]Lista Materiali'!A6:G50000,MATCH(J39,'[1]Lista Materiali'!$G$6:G50000,0),5))</f>
        <v/>
      </c>
      <c r="H39" s="181"/>
      <c r="I39" s="182" t="str">
        <f>IF(J39=0,"",INDEX('[1]Lista Materiali'!A66:G50000,MATCH(J39,'[1]Lista Materiali'!$G$6:G50000,0),6))</f>
        <v/>
      </c>
      <c r="J39" s="310"/>
      <c r="K39" s="311"/>
      <c r="L39" s="311"/>
      <c r="M39" s="311"/>
      <c r="N39" s="312"/>
      <c r="O39" s="161"/>
      <c r="P39" s="162"/>
      <c r="Q39" s="161"/>
      <c r="R39" s="161"/>
      <c r="S39" s="161"/>
      <c r="T39" s="161"/>
      <c r="U39" s="161"/>
      <c r="V39" s="161"/>
      <c r="W39" s="161"/>
      <c r="X39" s="161"/>
      <c r="Y39" s="161"/>
      <c r="Z39" s="161"/>
    </row>
    <row r="40" spans="1:26" x14ac:dyDescent="0.25"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x14ac:dyDescent="0.25">
      <c r="B41" s="193">
        <f ca="1">(7*(_xlfn.SHEET()-6)+7)</f>
        <v>7</v>
      </c>
      <c r="C41" s="287" t="s">
        <v>74</v>
      </c>
      <c r="D41" s="288"/>
      <c r="E41" s="288"/>
      <c r="F41" s="289"/>
      <c r="G41" s="288" t="s">
        <v>564</v>
      </c>
      <c r="H41" s="288"/>
      <c r="I41" s="288"/>
      <c r="J41" s="288"/>
      <c r="K41" s="288"/>
      <c r="L41" s="288"/>
      <c r="M41" s="288"/>
      <c r="N41" s="288"/>
      <c r="O41" s="288"/>
      <c r="P41" s="288"/>
      <c r="Q41" s="288"/>
      <c r="R41" s="288"/>
      <c r="S41" s="288"/>
      <c r="T41" s="288"/>
      <c r="U41" s="288"/>
      <c r="V41" s="288"/>
      <c r="W41" s="288"/>
      <c r="X41" s="288"/>
      <c r="Y41" s="288"/>
      <c r="Z41" s="289"/>
    </row>
    <row r="42" spans="1:26" x14ac:dyDescent="0.25">
      <c r="B42" s="292"/>
      <c r="C42" s="183"/>
      <c r="D42" s="184" t="str">
        <f>IF(J45=0,"",INDEX(Legenda!B112:B115,INDEX('[1]Lista Materiali'!A6:G50000,MATCH(J45,'[1]Lista Materiali'!$G$6:G50000,0),3)))</f>
        <v/>
      </c>
      <c r="E42" s="184"/>
      <c r="F42" s="185"/>
      <c r="G42" s="313" t="str">
        <f>IF(J45=0,"",INDEX('[1]Lista Materiali'!A6:G50000,MATCH(J45,'[1]Lista Materiali'!$G$6:G50000,0),1))</f>
        <v/>
      </c>
      <c r="H42" s="314"/>
      <c r="I42" s="314"/>
      <c r="J42" s="314"/>
      <c r="K42" s="314"/>
      <c r="L42" s="314"/>
      <c r="M42" s="314"/>
      <c r="N42" s="314"/>
      <c r="O42" s="314"/>
      <c r="P42" s="314"/>
      <c r="Q42" s="314"/>
      <c r="R42" s="314"/>
      <c r="S42" s="314"/>
      <c r="T42" s="314"/>
      <c r="U42" s="314"/>
      <c r="V42" s="314"/>
      <c r="W42" s="314"/>
      <c r="X42" s="314"/>
      <c r="Y42" s="314"/>
      <c r="Z42" s="315"/>
    </row>
    <row r="43" spans="1:26" ht="11.45" customHeight="1" x14ac:dyDescent="0.25">
      <c r="A43" s="5"/>
      <c r="B43" s="293"/>
      <c r="C43" s="172"/>
      <c r="D43" s="172"/>
      <c r="E43" s="172"/>
      <c r="F43" s="173"/>
      <c r="G43" s="303"/>
      <c r="H43" s="304"/>
      <c r="I43" s="304"/>
      <c r="J43" s="304"/>
      <c r="K43" s="304"/>
      <c r="L43" s="304"/>
      <c r="M43" s="304"/>
      <c r="N43" s="304"/>
      <c r="O43" s="304"/>
      <c r="P43" s="304"/>
      <c r="Q43" s="304"/>
      <c r="R43" s="304"/>
      <c r="S43" s="304"/>
      <c r="T43" s="304"/>
      <c r="U43" s="304"/>
      <c r="V43" s="304"/>
      <c r="W43" s="304"/>
      <c r="X43" s="304"/>
      <c r="Y43" s="304"/>
      <c r="Z43" s="305"/>
    </row>
    <row r="44" spans="1:26" x14ac:dyDescent="0.25">
      <c r="B44" s="306" t="s">
        <v>75</v>
      </c>
      <c r="C44" s="307"/>
      <c r="D44" s="287" t="s">
        <v>76</v>
      </c>
      <c r="E44" s="289"/>
      <c r="F44" s="287" t="s">
        <v>77</v>
      </c>
      <c r="G44" s="289"/>
      <c r="H44" s="287" t="s">
        <v>78</v>
      </c>
      <c r="I44" s="289"/>
      <c r="J44" s="287" t="s">
        <v>79</v>
      </c>
      <c r="K44" s="288"/>
      <c r="L44" s="288"/>
      <c r="M44" s="288"/>
      <c r="N44" s="289"/>
      <c r="O44" s="161" t="s">
        <v>80</v>
      </c>
      <c r="P44" s="163" t="s">
        <v>565</v>
      </c>
      <c r="Q44" s="287" t="s">
        <v>81</v>
      </c>
      <c r="R44" s="288"/>
      <c r="S44" s="288"/>
      <c r="T44" s="288"/>
      <c r="U44" s="288"/>
      <c r="V44" s="288"/>
      <c r="W44" s="288"/>
      <c r="X44" s="289"/>
      <c r="Y44" s="287" t="s">
        <v>82</v>
      </c>
      <c r="Z44" s="289"/>
    </row>
    <row r="45" spans="1:26" x14ac:dyDescent="0.25">
      <c r="B45" s="186"/>
      <c r="C45" s="187" t="str">
        <f>IF(J45=0,"",VLOOKUP(INDEX('[1]Lista Materiali'!A6:G50000,MATCH(J45,'[1]Lista Materiali'!$G$6:G50000,0),2),Legenda!C117:D121,2))</f>
        <v/>
      </c>
      <c r="D45" s="181"/>
      <c r="E45" s="182" t="str">
        <f>IF(J45=0,"",INDEX('[1]Lista Materiali'!A6:G50000,MATCH(J45,'[1]Lista Materiali'!$G$6:G50000,0),4))</f>
        <v/>
      </c>
      <c r="F45" s="181"/>
      <c r="G45" s="182" t="str">
        <f>IF(J45=0,"",INDEX('[1]Lista Materiali'!A6:G50000,MATCH(J45,'[1]Lista Materiali'!$G$6:G50000,0),5))</f>
        <v/>
      </c>
      <c r="H45" s="181"/>
      <c r="I45" s="182" t="str">
        <f>IF(J45=0,"",INDEX('[1]Lista Materiali'!A6:G50000,MATCH(J45,'[1]Lista Materiali'!$G$6:G50000,0),6))</f>
        <v/>
      </c>
      <c r="J45" s="310"/>
      <c r="K45" s="311"/>
      <c r="L45" s="311"/>
      <c r="M45" s="311"/>
      <c r="N45" s="312"/>
      <c r="O45" s="161"/>
      <c r="P45" s="162"/>
      <c r="Q45" s="161"/>
      <c r="R45" s="161"/>
      <c r="S45" s="161"/>
      <c r="T45" s="161"/>
      <c r="U45" s="161"/>
      <c r="V45" s="161"/>
      <c r="W45" s="161"/>
      <c r="X45" s="161"/>
      <c r="Y45" s="161"/>
      <c r="Z45" s="161"/>
    </row>
    <row r="46" spans="1:26" ht="6.6" customHeight="1" x14ac:dyDescent="0.25"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x14ac:dyDescent="0.25">
      <c r="B47" s="276" t="str">
        <f>IF(Foglio2!B46="","",Foglio2!B46)</f>
        <v/>
      </c>
      <c r="C47" s="276"/>
      <c r="D47" s="276"/>
      <c r="E47" s="276"/>
      <c r="F47" s="276"/>
      <c r="G47" s="276"/>
      <c r="H47" s="276"/>
      <c r="I47" s="7"/>
      <c r="J47" s="7"/>
      <c r="K47" s="7"/>
      <c r="L47" s="7"/>
      <c r="M47" s="7"/>
      <c r="N47" s="7"/>
      <c r="O47" s="7"/>
      <c r="P47" s="270" t="str">
        <f>IF(Foglio2!J46="","",Foglio2!J46)</f>
        <v/>
      </c>
      <c r="Q47" s="270"/>
      <c r="R47" s="270"/>
      <c r="S47" s="270"/>
      <c r="T47" s="270"/>
      <c r="U47" s="270"/>
      <c r="V47" s="270"/>
      <c r="W47" s="270"/>
      <c r="X47" s="7"/>
      <c r="Y47" s="7"/>
      <c r="Z47" s="7"/>
    </row>
    <row r="48" spans="1:26" x14ac:dyDescent="0.25">
      <c r="B48" s="276"/>
      <c r="C48" s="276"/>
      <c r="D48" s="276"/>
      <c r="E48" s="276"/>
      <c r="F48" s="276"/>
      <c r="G48" s="276"/>
      <c r="H48" s="276"/>
      <c r="I48" s="7"/>
      <c r="J48" s="7"/>
      <c r="K48" s="7"/>
      <c r="L48" s="7"/>
      <c r="M48" s="7"/>
      <c r="N48" s="7"/>
      <c r="O48" s="7"/>
      <c r="P48" s="270"/>
      <c r="Q48" s="270"/>
      <c r="R48" s="270"/>
      <c r="S48" s="270"/>
      <c r="T48" s="270"/>
      <c r="U48" s="270"/>
      <c r="V48" s="270"/>
      <c r="W48" s="270"/>
      <c r="X48" s="7"/>
      <c r="Y48" s="7"/>
      <c r="Z48" s="7"/>
    </row>
    <row r="49" spans="2:26" x14ac:dyDescent="0.25">
      <c r="B49" s="276"/>
      <c r="C49" s="276"/>
      <c r="D49" s="276"/>
      <c r="E49" s="276"/>
      <c r="F49" s="276"/>
      <c r="G49" s="276"/>
      <c r="H49" s="276"/>
      <c r="I49" s="7"/>
      <c r="J49" s="7"/>
      <c r="K49" s="7"/>
      <c r="L49" s="7"/>
      <c r="M49" s="7"/>
      <c r="N49" s="7"/>
      <c r="O49" s="7"/>
      <c r="P49" s="270"/>
      <c r="Q49" s="270"/>
      <c r="R49" s="270"/>
      <c r="S49" s="270"/>
      <c r="T49" s="270"/>
      <c r="U49" s="270"/>
      <c r="V49" s="270"/>
      <c r="W49" s="270"/>
      <c r="X49" s="7"/>
      <c r="Y49" s="7"/>
      <c r="Z49" s="7"/>
    </row>
    <row r="50" spans="2:26" x14ac:dyDescent="0.25">
      <c r="B50" s="276"/>
      <c r="C50" s="276"/>
      <c r="D50" s="276"/>
      <c r="E50" s="276"/>
      <c r="F50" s="276"/>
      <c r="G50" s="276"/>
      <c r="H50" s="276"/>
      <c r="I50" s="7"/>
      <c r="J50" s="7"/>
      <c r="K50" s="7"/>
      <c r="L50" s="7"/>
      <c r="M50" s="7"/>
      <c r="N50" s="246"/>
      <c r="O50" s="246"/>
      <c r="P50" s="270"/>
      <c r="Q50" s="270"/>
      <c r="R50" s="270"/>
      <c r="S50" s="270"/>
      <c r="T50" s="270"/>
      <c r="U50" s="270"/>
      <c r="V50" s="270"/>
      <c r="W50" s="270"/>
      <c r="X50" s="7"/>
      <c r="Y50" s="7"/>
      <c r="Z50" s="7"/>
    </row>
    <row r="51" spans="2:26" x14ac:dyDescent="0.25">
      <c r="B51" s="308"/>
      <c r="C51" s="308"/>
      <c r="D51" s="309"/>
      <c r="E51" s="309"/>
      <c r="F51" s="309"/>
      <c r="G51" s="309"/>
      <c r="H51" s="309"/>
      <c r="I51" s="309"/>
      <c r="J51" s="309"/>
      <c r="K51" s="309"/>
      <c r="L51" s="7"/>
      <c r="M51" s="7"/>
      <c r="N51" s="286" t="str">
        <f>IF(Foglio2!H50="","",Foglio2!H50)</f>
        <v/>
      </c>
      <c r="O51" s="286"/>
      <c r="P51" s="122" t="str">
        <f>IF(Foglio2!O46="","",Foglio2!O46)</f>
        <v/>
      </c>
      <c r="Q51" s="121"/>
      <c r="R51" s="121"/>
      <c r="S51" s="121"/>
      <c r="T51" s="121"/>
      <c r="U51" s="121"/>
      <c r="V51" s="121"/>
      <c r="W51" s="121"/>
      <c r="X51" s="121"/>
      <c r="Y51" s="121"/>
      <c r="Z51" s="7"/>
    </row>
    <row r="52" spans="2:26" ht="10.9" customHeight="1" x14ac:dyDescent="0.25">
      <c r="B52" s="6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67" t="s">
        <v>64</v>
      </c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4" spans="2:26" x14ac:dyDescent="0.25">
      <c r="L54" s="85" t="str">
        <f ca="1">CONCATENATE("Pagina n° ",_xlfn.SHEET()-1," di pag. n°",(_xlfn.SHEETS()-2))</f>
        <v>Pagina n° 5 di pag. n°7</v>
      </c>
      <c r="O54" s="34"/>
      <c r="P54" s="35"/>
    </row>
  </sheetData>
  <mergeCells count="102">
    <mergeCell ref="N51:O51"/>
    <mergeCell ref="C5:F5"/>
    <mergeCell ref="B3:Z3"/>
    <mergeCell ref="Y8:Z8"/>
    <mergeCell ref="G5:Z5"/>
    <mergeCell ref="G6:Z6"/>
    <mergeCell ref="B47:H50"/>
    <mergeCell ref="B51:C51"/>
    <mergeCell ref="D51:K51"/>
    <mergeCell ref="P47:W50"/>
    <mergeCell ref="N50:O50"/>
    <mergeCell ref="J44:N44"/>
    <mergeCell ref="J38:N38"/>
    <mergeCell ref="B38:C38"/>
    <mergeCell ref="D38:E38"/>
    <mergeCell ref="F38:G38"/>
    <mergeCell ref="H38:I38"/>
    <mergeCell ref="B42:B43"/>
    <mergeCell ref="J9:N9"/>
    <mergeCell ref="Q14:X14"/>
    <mergeCell ref="H44:I44"/>
    <mergeCell ref="Q44:X44"/>
    <mergeCell ref="Q38:X38"/>
    <mergeCell ref="Y44:Z44"/>
    <mergeCell ref="J21:N21"/>
    <mergeCell ref="J27:N27"/>
    <mergeCell ref="J33:N33"/>
    <mergeCell ref="Y32:Z32"/>
    <mergeCell ref="B32:C32"/>
    <mergeCell ref="D32:E32"/>
    <mergeCell ref="F32:G32"/>
    <mergeCell ref="H32:I32"/>
    <mergeCell ref="J32:N32"/>
    <mergeCell ref="Q32:X32"/>
    <mergeCell ref="B18:B19"/>
    <mergeCell ref="Y20:Z20"/>
    <mergeCell ref="G43:Z43"/>
    <mergeCell ref="B44:C44"/>
    <mergeCell ref="D44:E44"/>
    <mergeCell ref="F44:G44"/>
    <mergeCell ref="G18:Z18"/>
    <mergeCell ref="G19:Z19"/>
    <mergeCell ref="B12:B13"/>
    <mergeCell ref="G13:Z13"/>
    <mergeCell ref="B20:C20"/>
    <mergeCell ref="D20:E20"/>
    <mergeCell ref="F20:G20"/>
    <mergeCell ref="H20:I20"/>
    <mergeCell ref="J20:N20"/>
    <mergeCell ref="J39:N39"/>
    <mergeCell ref="G42:Z42"/>
    <mergeCell ref="C35:F35"/>
    <mergeCell ref="Q20:X20"/>
    <mergeCell ref="Y26:Z26"/>
    <mergeCell ref="C29:F29"/>
    <mergeCell ref="G29:Z29"/>
    <mergeCell ref="C23:F23"/>
    <mergeCell ref="G23:Z23"/>
    <mergeCell ref="C11:F11"/>
    <mergeCell ref="G11:Z11"/>
    <mergeCell ref="C17:F17"/>
    <mergeCell ref="G17:Z17"/>
    <mergeCell ref="B14:C14"/>
    <mergeCell ref="D14:E14"/>
    <mergeCell ref="F14:G14"/>
    <mergeCell ref="H14:I14"/>
    <mergeCell ref="J14:N14"/>
    <mergeCell ref="G12:Z12"/>
    <mergeCell ref="J15:N15"/>
    <mergeCell ref="Y14:Z14"/>
    <mergeCell ref="T2:U2"/>
    <mergeCell ref="A2:C2"/>
    <mergeCell ref="D2:K2"/>
    <mergeCell ref="B8:C8"/>
    <mergeCell ref="Q8:X8"/>
    <mergeCell ref="V2:Z2"/>
    <mergeCell ref="G7:Z7"/>
    <mergeCell ref="B6:B7"/>
    <mergeCell ref="D8:E8"/>
    <mergeCell ref="F8:G8"/>
    <mergeCell ref="H8:I8"/>
    <mergeCell ref="J8:N8"/>
    <mergeCell ref="J45:N45"/>
    <mergeCell ref="C41:F41"/>
    <mergeCell ref="G41:Z41"/>
    <mergeCell ref="G24:Z24"/>
    <mergeCell ref="B26:C26"/>
    <mergeCell ref="D26:E26"/>
    <mergeCell ref="F26:G26"/>
    <mergeCell ref="H26:I26"/>
    <mergeCell ref="B36:B37"/>
    <mergeCell ref="G37:Z37"/>
    <mergeCell ref="B24:B25"/>
    <mergeCell ref="G25:Z25"/>
    <mergeCell ref="G35:Z35"/>
    <mergeCell ref="J26:N26"/>
    <mergeCell ref="Q26:X26"/>
    <mergeCell ref="G30:Z30"/>
    <mergeCell ref="B30:B31"/>
    <mergeCell ref="G31:Z31"/>
    <mergeCell ref="Y38:Z38"/>
    <mergeCell ref="G36:Z36"/>
  </mergeCells>
  <pageMargins left="0" right="0" top="0.74803149606299213" bottom="0.74803149606299213" header="0.31496062992125984" footer="0.31496062992125984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0000000}">
          <x14:formula1>
            <xm:f>Legenda!$B$45:$B$67</xm:f>
          </x14:formula1>
          <xm:sqref>P27 P9 P33 P39 P15 P21 P45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oglio6"/>
  <dimension ref="A2:AN52"/>
  <sheetViews>
    <sheetView view="pageLayout" topLeftCell="A10" zoomScaleNormal="100" workbookViewId="0"/>
  </sheetViews>
  <sheetFormatPr defaultRowHeight="15" x14ac:dyDescent="0.25"/>
  <cols>
    <col min="1" max="1" width="3.42578125" customWidth="1"/>
    <col min="2" max="2" width="4.28515625" customWidth="1"/>
    <col min="3" max="3" width="6.28515625" customWidth="1"/>
    <col min="4" max="4" width="2.5703125" customWidth="1"/>
    <col min="5" max="5" width="10.7109375" customWidth="1"/>
    <col min="6" max="6" width="7.28515625" customWidth="1"/>
    <col min="7" max="7" width="4.28515625" customWidth="1"/>
    <col min="8" max="8" width="4.7109375" customWidth="1"/>
    <col min="9" max="9" width="2.7109375" customWidth="1"/>
    <col min="10" max="10" width="2.140625" customWidth="1"/>
    <col min="11" max="11" width="2.85546875" customWidth="1"/>
    <col min="12" max="12" width="2.28515625" customWidth="1"/>
    <col min="13" max="15" width="2.140625" customWidth="1"/>
    <col min="16" max="16" width="3.7109375" customWidth="1"/>
    <col min="17" max="17" width="2.28515625" customWidth="1"/>
    <col min="18" max="18" width="4.42578125" customWidth="1"/>
    <col min="19" max="19" width="3.28515625" customWidth="1"/>
    <col min="20" max="20" width="2.28515625" customWidth="1"/>
    <col min="21" max="21" width="6.28515625" customWidth="1"/>
    <col min="22" max="22" width="4.42578125" customWidth="1"/>
  </cols>
  <sheetData>
    <row r="2" spans="1:40" x14ac:dyDescent="0.25">
      <c r="A2" s="316" t="s">
        <v>554</v>
      </c>
      <c r="B2" s="316"/>
      <c r="C2" s="316"/>
      <c r="D2" s="317" t="str">
        <f>IF(Foglio1!E13="","",Foglio1!E13)</f>
        <v/>
      </c>
      <c r="E2" s="317"/>
      <c r="F2" s="317"/>
      <c r="G2" s="317"/>
      <c r="H2" s="321"/>
      <c r="I2" s="321"/>
      <c r="J2" s="321"/>
      <c r="K2" s="321"/>
      <c r="L2" s="111"/>
      <c r="M2" s="111"/>
      <c r="N2" s="111"/>
      <c r="O2" s="111"/>
      <c r="P2" s="111"/>
      <c r="Q2" s="111" t="s">
        <v>0</v>
      </c>
      <c r="R2" s="111"/>
      <c r="S2" s="322"/>
      <c r="T2" s="322"/>
      <c r="U2" s="322"/>
      <c r="V2" s="323"/>
      <c r="W2" s="323"/>
      <c r="X2" s="323"/>
      <c r="Y2" s="21"/>
      <c r="Z2" s="21"/>
      <c r="AA2" s="21"/>
      <c r="AB2" s="21"/>
      <c r="AE2" s="5"/>
      <c r="AF2" s="5"/>
      <c r="AG2" s="5"/>
      <c r="AH2" s="5"/>
      <c r="AI2" s="5"/>
      <c r="AJ2" s="5"/>
      <c r="AK2" s="5"/>
      <c r="AL2" s="5"/>
      <c r="AM2" s="5"/>
      <c r="AN2" s="5"/>
    </row>
    <row r="3" spans="1:40" x14ac:dyDescent="0.2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</row>
    <row r="4" spans="1:40" x14ac:dyDescent="0.25">
      <c r="A4" s="262" t="s">
        <v>84</v>
      </c>
      <c r="B4" s="262"/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62"/>
      <c r="N4" s="262"/>
      <c r="O4" s="262"/>
      <c r="P4" s="262"/>
      <c r="Q4" s="262"/>
      <c r="R4" s="262"/>
      <c r="S4" s="262"/>
      <c r="T4" s="262"/>
      <c r="U4" s="262"/>
    </row>
    <row r="5" spans="1:40" x14ac:dyDescent="0.25">
      <c r="A5" s="262" t="s">
        <v>85</v>
      </c>
      <c r="B5" s="262"/>
      <c r="C5" s="262"/>
      <c r="D5" s="262"/>
      <c r="E5" s="262"/>
      <c r="F5" s="262"/>
      <c r="G5" s="262"/>
      <c r="H5" s="262"/>
      <c r="I5" s="262"/>
      <c r="J5" s="262"/>
      <c r="K5" s="262"/>
      <c r="L5" s="262"/>
      <c r="M5" s="262"/>
      <c r="N5" s="262"/>
      <c r="O5" s="262"/>
      <c r="P5" s="262"/>
      <c r="Q5" s="262"/>
      <c r="R5" s="262"/>
      <c r="S5" s="262"/>
      <c r="T5" s="262"/>
      <c r="U5" s="262"/>
    </row>
    <row r="6" spans="1:40" x14ac:dyDescent="0.25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</row>
    <row r="7" spans="1:40" x14ac:dyDescent="0.25">
      <c r="A7" s="123" t="s">
        <v>86</v>
      </c>
      <c r="B7" s="123"/>
      <c r="C7" s="7"/>
      <c r="D7" s="7"/>
      <c r="E7" s="7"/>
      <c r="F7" s="7"/>
      <c r="G7" s="319"/>
      <c r="H7" s="319"/>
      <c r="I7" s="319"/>
      <c r="J7" s="125"/>
      <c r="K7" s="7"/>
      <c r="L7" s="7"/>
      <c r="M7" s="7"/>
      <c r="N7" s="7"/>
      <c r="O7" s="7"/>
      <c r="P7" s="7"/>
      <c r="Q7" s="7"/>
      <c r="R7" s="7"/>
      <c r="S7" s="7"/>
      <c r="T7" s="7"/>
      <c r="U7" s="7"/>
    </row>
    <row r="8" spans="1:40" ht="6.6" customHeight="1" x14ac:dyDescent="0.25">
      <c r="A8" s="123"/>
      <c r="B8" s="123"/>
      <c r="C8" s="7"/>
      <c r="D8" s="7"/>
      <c r="E8" s="7"/>
      <c r="F8" s="7"/>
      <c r="G8" s="120"/>
      <c r="H8" s="120"/>
      <c r="I8" s="120"/>
      <c r="J8" s="125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40" x14ac:dyDescent="0.25">
      <c r="A9" s="123" t="s">
        <v>91</v>
      </c>
      <c r="B9" s="123"/>
      <c r="C9" s="123"/>
      <c r="D9" s="113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</row>
    <row r="10" spans="1:40" x14ac:dyDescent="0.25">
      <c r="A10" s="7"/>
      <c r="B10" s="123" t="s">
        <v>92</v>
      </c>
      <c r="C10" s="123"/>
      <c r="D10" s="113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</row>
    <row r="11" spans="1:40" ht="9.6" customHeight="1" x14ac:dyDescent="0.25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</row>
    <row r="12" spans="1:40" x14ac:dyDescent="0.25">
      <c r="A12" s="124" t="s">
        <v>93</v>
      </c>
      <c r="B12" s="123"/>
      <c r="C12" s="123"/>
      <c r="D12" s="7"/>
      <c r="E12" s="7"/>
      <c r="G12" s="124" t="s">
        <v>566</v>
      </c>
      <c r="H12" s="123"/>
      <c r="I12" s="7"/>
      <c r="J12" s="7"/>
      <c r="K12" s="7"/>
      <c r="L12" s="7"/>
      <c r="M12" s="7"/>
      <c r="N12" s="7"/>
      <c r="O12" s="7" t="s">
        <v>567</v>
      </c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40" x14ac:dyDescent="0.25">
      <c r="A13" s="7"/>
      <c r="B13" s="7"/>
      <c r="C13" s="7"/>
      <c r="D13" s="7"/>
      <c r="E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</row>
    <row r="14" spans="1:40" x14ac:dyDescent="0.25">
      <c r="A14" s="7" t="s">
        <v>94</v>
      </c>
      <c r="B14" s="7"/>
      <c r="C14" s="320"/>
      <c r="D14" s="320"/>
      <c r="E14" s="111"/>
      <c r="G14" s="7" t="s">
        <v>94</v>
      </c>
      <c r="H14" s="126"/>
      <c r="I14" s="127"/>
      <c r="J14" s="111"/>
      <c r="K14" s="111"/>
      <c r="L14" s="111"/>
      <c r="M14" s="111"/>
      <c r="N14" s="111"/>
      <c r="O14" s="7"/>
      <c r="P14" s="127"/>
      <c r="Q14" s="127"/>
      <c r="R14" s="127"/>
      <c r="S14" s="7"/>
      <c r="T14" s="7"/>
      <c r="U14" s="128"/>
      <c r="V14" s="7"/>
      <c r="W14" s="7"/>
      <c r="X14" s="7"/>
      <c r="Y14" s="7"/>
      <c r="Z14" s="7"/>
    </row>
    <row r="15" spans="1:40" x14ac:dyDescent="0.25">
      <c r="A15" s="7" t="s">
        <v>95</v>
      </c>
      <c r="B15" s="7"/>
      <c r="C15" s="129"/>
      <c r="D15" s="7"/>
      <c r="E15" s="7"/>
      <c r="G15" s="7" t="s">
        <v>95</v>
      </c>
      <c r="H15" s="7"/>
      <c r="I15" s="129"/>
      <c r="J15" s="7"/>
      <c r="K15" s="7"/>
      <c r="L15" s="7"/>
      <c r="M15" s="7"/>
      <c r="N15" s="7"/>
      <c r="O15" s="7" t="s">
        <v>123</v>
      </c>
      <c r="P15" s="7"/>
      <c r="Q15" s="7"/>
      <c r="R15" s="7"/>
      <c r="S15" s="7"/>
      <c r="T15" s="7"/>
      <c r="U15" s="256" t="s">
        <v>95</v>
      </c>
      <c r="V15" s="256"/>
      <c r="W15" s="256"/>
      <c r="X15" s="7"/>
      <c r="Y15" s="7"/>
      <c r="Z15" s="7"/>
    </row>
    <row r="16" spans="1:40" x14ac:dyDescent="0.25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127"/>
      <c r="P16" s="127"/>
      <c r="Q16" s="127"/>
      <c r="R16" s="126"/>
      <c r="S16" s="126"/>
      <c r="T16" s="7"/>
      <c r="U16" s="128"/>
      <c r="V16" s="7"/>
      <c r="W16" s="7"/>
      <c r="X16" s="7"/>
      <c r="Y16" s="7"/>
      <c r="Z16" s="7"/>
    </row>
    <row r="17" spans="1:26" x14ac:dyDescent="0.25">
      <c r="A17" s="123" t="s">
        <v>125</v>
      </c>
      <c r="B17" s="123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 t="s">
        <v>124</v>
      </c>
      <c r="P17" s="7"/>
      <c r="Q17" s="7"/>
      <c r="R17" s="7"/>
      <c r="S17" s="7"/>
      <c r="T17" s="7"/>
      <c r="U17" s="256" t="s">
        <v>95</v>
      </c>
      <c r="V17" s="256"/>
      <c r="W17" s="256"/>
      <c r="X17" s="7"/>
      <c r="Y17" s="7"/>
      <c r="Z17" s="7"/>
    </row>
    <row r="18" spans="1:26" x14ac:dyDescent="0.25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</row>
    <row r="19" spans="1:26" ht="11.45" customHeight="1" x14ac:dyDescent="0.25">
      <c r="A19" s="95"/>
      <c r="B19" s="7"/>
      <c r="C19" s="318" t="s">
        <v>126</v>
      </c>
      <c r="D19" s="318"/>
      <c r="E19" s="318"/>
      <c r="F19" s="318"/>
      <c r="G19" s="318"/>
      <c r="H19" s="318"/>
      <c r="I19" s="318"/>
      <c r="J19" s="132"/>
      <c r="K19" s="95"/>
      <c r="L19" s="130" t="s">
        <v>131</v>
      </c>
      <c r="M19" s="123"/>
      <c r="N19" s="123"/>
      <c r="O19" s="123"/>
      <c r="P19" s="123"/>
      <c r="Q19" s="123"/>
      <c r="R19" s="123"/>
      <c r="S19" s="7"/>
      <c r="T19" s="7"/>
      <c r="U19" s="7"/>
    </row>
    <row r="20" spans="1:26" ht="12" customHeight="1" x14ac:dyDescent="0.25">
      <c r="A20" s="95"/>
      <c r="B20" s="7"/>
      <c r="C20" s="7"/>
      <c r="D20" s="7"/>
      <c r="E20" s="7"/>
      <c r="F20" s="7"/>
      <c r="G20" s="7"/>
      <c r="H20" s="7"/>
      <c r="I20" s="7"/>
      <c r="J20" s="7"/>
      <c r="K20" s="95"/>
      <c r="L20" s="7"/>
      <c r="M20" s="7"/>
      <c r="N20" s="7"/>
      <c r="O20" s="7"/>
      <c r="P20" s="7"/>
      <c r="Q20" s="7"/>
      <c r="R20" s="7"/>
      <c r="S20" s="7"/>
      <c r="T20" s="7"/>
      <c r="U20" s="7"/>
    </row>
    <row r="21" spans="1:26" ht="12" customHeight="1" x14ac:dyDescent="0.25">
      <c r="A21" s="95"/>
      <c r="B21" s="7"/>
      <c r="C21" s="318" t="s">
        <v>127</v>
      </c>
      <c r="D21" s="318"/>
      <c r="E21" s="318"/>
      <c r="F21" s="318"/>
      <c r="G21" s="318"/>
      <c r="H21" s="318"/>
      <c r="I21" s="318"/>
      <c r="J21" s="132"/>
      <c r="K21" s="95"/>
      <c r="L21" s="130" t="s">
        <v>132</v>
      </c>
      <c r="M21" s="131"/>
      <c r="N21" s="131"/>
      <c r="O21" s="131"/>
      <c r="P21" s="131"/>
      <c r="Q21" s="132"/>
      <c r="R21" s="7"/>
      <c r="S21" s="329" t="s">
        <v>133</v>
      </c>
      <c r="T21" s="318"/>
      <c r="U21" s="318"/>
      <c r="V21" s="318"/>
      <c r="W21" s="318"/>
    </row>
    <row r="22" spans="1:26" ht="12" customHeight="1" x14ac:dyDescent="0.25">
      <c r="A22" s="95"/>
      <c r="B22" s="7"/>
      <c r="C22" s="7"/>
      <c r="D22" s="7"/>
      <c r="E22" s="7"/>
      <c r="F22" s="7"/>
      <c r="G22" s="7"/>
      <c r="H22" s="7"/>
      <c r="I22" s="7"/>
      <c r="J22" s="7"/>
      <c r="K22" s="7"/>
      <c r="L22" s="95"/>
      <c r="M22" s="7"/>
      <c r="N22" s="7"/>
      <c r="O22" s="7"/>
      <c r="P22" s="7"/>
      <c r="Q22" s="7"/>
      <c r="R22" s="7"/>
      <c r="S22" s="7"/>
      <c r="T22" s="7"/>
      <c r="U22" s="7"/>
      <c r="V22" s="7"/>
    </row>
    <row r="23" spans="1:26" ht="10.9" customHeight="1" x14ac:dyDescent="0.25">
      <c r="A23" s="95"/>
      <c r="B23" s="7"/>
      <c r="C23" s="318" t="s">
        <v>128</v>
      </c>
      <c r="D23" s="318"/>
      <c r="E23" s="318"/>
      <c r="F23" s="318"/>
      <c r="G23" s="318"/>
      <c r="H23" s="318"/>
      <c r="I23" s="318"/>
      <c r="J23" s="133"/>
      <c r="K23" s="7"/>
      <c r="L23" s="95"/>
      <c r="R23" s="132"/>
      <c r="S23" s="7"/>
      <c r="T23" s="7"/>
      <c r="U23" s="7"/>
      <c r="V23" s="7"/>
    </row>
    <row r="24" spans="1:26" ht="12" customHeight="1" x14ac:dyDescent="0.25">
      <c r="A24" s="95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</row>
    <row r="25" spans="1:26" ht="12" customHeight="1" x14ac:dyDescent="0.25">
      <c r="A25" s="95"/>
      <c r="B25" s="7"/>
      <c r="C25" s="318" t="s">
        <v>129</v>
      </c>
      <c r="D25" s="318"/>
      <c r="E25" s="318"/>
      <c r="F25" s="318"/>
      <c r="G25" s="318"/>
      <c r="H25" s="318"/>
      <c r="I25" s="318"/>
      <c r="J25" s="318"/>
      <c r="K25" s="132"/>
      <c r="L25" s="7"/>
      <c r="M25" s="7"/>
      <c r="N25" s="7"/>
      <c r="O25" s="7"/>
      <c r="P25" s="7"/>
      <c r="Q25" s="7"/>
      <c r="R25" s="7"/>
      <c r="S25" s="7"/>
      <c r="T25" s="7"/>
      <c r="U25" s="7"/>
    </row>
    <row r="26" spans="1:26" ht="12" customHeight="1" x14ac:dyDescent="0.25">
      <c r="A26" s="95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</row>
    <row r="27" spans="1:26" ht="10.9" customHeight="1" x14ac:dyDescent="0.25">
      <c r="A27" s="95"/>
      <c r="B27" s="7"/>
      <c r="C27" s="318" t="s">
        <v>130</v>
      </c>
      <c r="D27" s="318"/>
      <c r="E27" s="318"/>
      <c r="F27" s="318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</row>
    <row r="28" spans="1:26" ht="12" customHeight="1" x14ac:dyDescent="0.25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</row>
    <row r="29" spans="1:26" ht="11.45" customHeight="1" x14ac:dyDescent="0.25">
      <c r="A29" s="7"/>
      <c r="B29" s="7"/>
      <c r="C29" s="123" t="s">
        <v>134</v>
      </c>
      <c r="D29" s="123"/>
      <c r="E29" s="123"/>
      <c r="F29" s="123"/>
      <c r="G29" s="123"/>
      <c r="H29" s="7"/>
      <c r="I29" s="7"/>
      <c r="J29" s="7"/>
      <c r="L29" s="95"/>
      <c r="M29" s="246"/>
      <c r="N29" s="262"/>
      <c r="O29" s="7"/>
      <c r="P29" s="95"/>
      <c r="R29" s="7"/>
      <c r="S29" s="95"/>
    </row>
    <row r="30" spans="1:26" x14ac:dyDescent="0.25">
      <c r="A30" s="7"/>
      <c r="B30" s="7"/>
      <c r="C30" s="7"/>
      <c r="D30" s="7"/>
      <c r="E30" s="7"/>
      <c r="F30" s="7"/>
      <c r="G30" s="7"/>
      <c r="H30" s="7"/>
      <c r="I30" s="7"/>
      <c r="J30" s="7" t="s">
        <v>135</v>
      </c>
      <c r="K30" s="7"/>
      <c r="M30" s="246" t="s">
        <v>136</v>
      </c>
      <c r="N30" s="262"/>
      <c r="Q30" s="7"/>
      <c r="R30" s="134" t="s">
        <v>137</v>
      </c>
      <c r="S30" s="7"/>
      <c r="T30" s="7"/>
      <c r="U30" s="134" t="s">
        <v>138</v>
      </c>
      <c r="V30" s="7"/>
    </row>
    <row r="31" spans="1:26" x14ac:dyDescent="0.25">
      <c r="A31" s="262" t="s">
        <v>139</v>
      </c>
      <c r="B31" s="262"/>
      <c r="C31" s="262"/>
      <c r="D31" s="262"/>
      <c r="E31" s="262"/>
      <c r="F31" s="262"/>
      <c r="G31" s="262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</row>
    <row r="32" spans="1:26" x14ac:dyDescent="0.25">
      <c r="A32" s="324"/>
      <c r="B32" s="325"/>
      <c r="C32" s="325"/>
      <c r="D32" s="325"/>
      <c r="E32" s="325"/>
      <c r="F32" s="325"/>
      <c r="G32" s="325"/>
      <c r="H32" s="325"/>
      <c r="I32" s="325"/>
      <c r="J32" s="325"/>
      <c r="K32" s="325"/>
      <c r="L32" s="325"/>
      <c r="M32" s="325"/>
      <c r="N32" s="325"/>
      <c r="O32" s="325"/>
      <c r="P32" s="325"/>
      <c r="Q32" s="325"/>
      <c r="R32" s="325"/>
      <c r="S32" s="325"/>
      <c r="T32" s="325"/>
      <c r="U32" s="326"/>
    </row>
    <row r="33" spans="1:21" x14ac:dyDescent="0.25">
      <c r="A33" s="327"/>
      <c r="B33" s="275"/>
      <c r="C33" s="275"/>
      <c r="D33" s="275"/>
      <c r="E33" s="275"/>
      <c r="F33" s="275"/>
      <c r="G33" s="275"/>
      <c r="H33" s="275"/>
      <c r="I33" s="275"/>
      <c r="J33" s="275"/>
      <c r="K33" s="275"/>
      <c r="L33" s="275"/>
      <c r="M33" s="275"/>
      <c r="N33" s="275"/>
      <c r="O33" s="275"/>
      <c r="P33" s="275"/>
      <c r="Q33" s="275"/>
      <c r="R33" s="275"/>
      <c r="S33" s="275"/>
      <c r="T33" s="275"/>
      <c r="U33" s="328"/>
    </row>
    <row r="34" spans="1:21" x14ac:dyDescent="0.25">
      <c r="A34" s="327"/>
      <c r="B34" s="275"/>
      <c r="C34" s="275"/>
      <c r="D34" s="275"/>
      <c r="E34" s="275"/>
      <c r="F34" s="275"/>
      <c r="G34" s="275"/>
      <c r="H34" s="275"/>
      <c r="I34" s="275"/>
      <c r="J34" s="275"/>
      <c r="K34" s="275"/>
      <c r="L34" s="275"/>
      <c r="M34" s="275"/>
      <c r="N34" s="275"/>
      <c r="O34" s="275"/>
      <c r="P34" s="275"/>
      <c r="Q34" s="275"/>
      <c r="R34" s="275"/>
      <c r="S34" s="275"/>
      <c r="T34" s="275"/>
      <c r="U34" s="328"/>
    </row>
    <row r="35" spans="1:21" x14ac:dyDescent="0.25">
      <c r="A35" s="327"/>
      <c r="B35" s="275"/>
      <c r="C35" s="275"/>
      <c r="D35" s="275"/>
      <c r="E35" s="275"/>
      <c r="F35" s="275"/>
      <c r="G35" s="275"/>
      <c r="H35" s="275"/>
      <c r="I35" s="275"/>
      <c r="J35" s="275"/>
      <c r="K35" s="275"/>
      <c r="L35" s="275"/>
      <c r="M35" s="275"/>
      <c r="N35" s="275"/>
      <c r="O35" s="275"/>
      <c r="P35" s="275"/>
      <c r="Q35" s="275"/>
      <c r="R35" s="275"/>
      <c r="S35" s="275"/>
      <c r="T35" s="275"/>
      <c r="U35" s="328"/>
    </row>
    <row r="36" spans="1:21" x14ac:dyDescent="0.25">
      <c r="A36" s="327"/>
      <c r="B36" s="275"/>
      <c r="C36" s="275"/>
      <c r="D36" s="275"/>
      <c r="E36" s="275"/>
      <c r="F36" s="275"/>
      <c r="G36" s="275"/>
      <c r="H36" s="275"/>
      <c r="I36" s="275"/>
      <c r="J36" s="275"/>
      <c r="K36" s="275"/>
      <c r="L36" s="275"/>
      <c r="M36" s="275"/>
      <c r="N36" s="275"/>
      <c r="O36" s="275"/>
      <c r="P36" s="275"/>
      <c r="Q36" s="275"/>
      <c r="R36" s="275"/>
      <c r="S36" s="275"/>
      <c r="T36" s="275"/>
      <c r="U36" s="328"/>
    </row>
    <row r="37" spans="1:21" x14ac:dyDescent="0.25">
      <c r="A37" s="327"/>
      <c r="B37" s="275"/>
      <c r="C37" s="275"/>
      <c r="D37" s="275"/>
      <c r="E37" s="275"/>
      <c r="F37" s="275"/>
      <c r="G37" s="275"/>
      <c r="H37" s="275"/>
      <c r="I37" s="275"/>
      <c r="J37" s="275"/>
      <c r="K37" s="275"/>
      <c r="L37" s="275"/>
      <c r="M37" s="275"/>
      <c r="N37" s="275"/>
      <c r="O37" s="275"/>
      <c r="P37" s="275"/>
      <c r="Q37" s="275"/>
      <c r="R37" s="275"/>
      <c r="S37" s="275"/>
      <c r="T37" s="275"/>
      <c r="U37" s="328"/>
    </row>
    <row r="38" spans="1:21" x14ac:dyDescent="0.25">
      <c r="A38" s="327"/>
      <c r="B38" s="275"/>
      <c r="C38" s="275"/>
      <c r="D38" s="275"/>
      <c r="E38" s="275"/>
      <c r="F38" s="275"/>
      <c r="G38" s="275"/>
      <c r="H38" s="275"/>
      <c r="I38" s="275"/>
      <c r="J38" s="275"/>
      <c r="K38" s="275"/>
      <c r="L38" s="275"/>
      <c r="M38" s="275"/>
      <c r="N38" s="275"/>
      <c r="O38" s="275"/>
      <c r="P38" s="275"/>
      <c r="Q38" s="275"/>
      <c r="R38" s="275"/>
      <c r="S38" s="275"/>
      <c r="T38" s="275"/>
      <c r="U38" s="328"/>
    </row>
    <row r="39" spans="1:21" x14ac:dyDescent="0.25">
      <c r="A39" s="327"/>
      <c r="B39" s="275"/>
      <c r="C39" s="275"/>
      <c r="D39" s="275"/>
      <c r="E39" s="275"/>
      <c r="F39" s="275"/>
      <c r="G39" s="275"/>
      <c r="H39" s="275"/>
      <c r="I39" s="275"/>
      <c r="J39" s="275"/>
      <c r="K39" s="275"/>
      <c r="L39" s="275"/>
      <c r="M39" s="275"/>
      <c r="N39" s="275"/>
      <c r="O39" s="275"/>
      <c r="P39" s="275"/>
      <c r="Q39" s="275"/>
      <c r="R39" s="275"/>
      <c r="S39" s="275"/>
      <c r="T39" s="275"/>
      <c r="U39" s="328"/>
    </row>
    <row r="40" spans="1:21" x14ac:dyDescent="0.25">
      <c r="A40" s="327"/>
      <c r="B40" s="275"/>
      <c r="C40" s="275"/>
      <c r="D40" s="275"/>
      <c r="E40" s="275"/>
      <c r="F40" s="275"/>
      <c r="G40" s="275"/>
      <c r="H40" s="275"/>
      <c r="I40" s="275"/>
      <c r="J40" s="275"/>
      <c r="K40" s="275"/>
      <c r="L40" s="275"/>
      <c r="M40" s="275"/>
      <c r="N40" s="275"/>
      <c r="O40" s="275"/>
      <c r="P40" s="275"/>
      <c r="Q40" s="275"/>
      <c r="R40" s="275"/>
      <c r="S40" s="275"/>
      <c r="T40" s="275"/>
      <c r="U40" s="328"/>
    </row>
    <row r="41" spans="1:21" x14ac:dyDescent="0.25">
      <c r="A41" s="327"/>
      <c r="B41" s="275"/>
      <c r="C41" s="275"/>
      <c r="D41" s="275"/>
      <c r="E41" s="275"/>
      <c r="F41" s="275"/>
      <c r="G41" s="275"/>
      <c r="H41" s="275"/>
      <c r="I41" s="275"/>
      <c r="J41" s="275"/>
      <c r="K41" s="275"/>
      <c r="L41" s="275"/>
      <c r="M41" s="275"/>
      <c r="N41" s="275"/>
      <c r="O41" s="275"/>
      <c r="P41" s="275"/>
      <c r="Q41" s="275"/>
      <c r="R41" s="275"/>
      <c r="S41" s="275"/>
      <c r="T41" s="275"/>
      <c r="U41" s="328"/>
    </row>
    <row r="42" spans="1:21" x14ac:dyDescent="0.25">
      <c r="A42" s="327"/>
      <c r="B42" s="275"/>
      <c r="C42" s="275"/>
      <c r="D42" s="275"/>
      <c r="E42" s="275"/>
      <c r="F42" s="275"/>
      <c r="G42" s="275"/>
      <c r="H42" s="275"/>
      <c r="I42" s="275"/>
      <c r="J42" s="275"/>
      <c r="K42" s="275"/>
      <c r="L42" s="275"/>
      <c r="M42" s="275"/>
      <c r="N42" s="275"/>
      <c r="O42" s="275"/>
      <c r="P42" s="275"/>
      <c r="Q42" s="275"/>
      <c r="R42" s="275"/>
      <c r="S42" s="275"/>
      <c r="T42" s="275"/>
      <c r="U42" s="328"/>
    </row>
    <row r="43" spans="1:21" x14ac:dyDescent="0.25">
      <c r="A43" s="327"/>
      <c r="B43" s="275"/>
      <c r="C43" s="275"/>
      <c r="D43" s="275"/>
      <c r="E43" s="275"/>
      <c r="F43" s="275"/>
      <c r="G43" s="275"/>
      <c r="H43" s="275"/>
      <c r="I43" s="275"/>
      <c r="J43" s="275"/>
      <c r="K43" s="275"/>
      <c r="L43" s="275"/>
      <c r="M43" s="275"/>
      <c r="N43" s="275"/>
      <c r="O43" s="275"/>
      <c r="P43" s="275"/>
      <c r="Q43" s="275"/>
      <c r="R43" s="275"/>
      <c r="S43" s="275"/>
      <c r="T43" s="275"/>
      <c r="U43" s="328"/>
    </row>
    <row r="44" spans="1:21" x14ac:dyDescent="0.25">
      <c r="A44" s="225"/>
      <c r="B44" s="237"/>
      <c r="C44" s="237"/>
      <c r="D44" s="237"/>
      <c r="E44" s="237"/>
      <c r="F44" s="237"/>
      <c r="G44" s="237"/>
      <c r="H44" s="237"/>
      <c r="I44" s="237"/>
      <c r="J44" s="237"/>
      <c r="K44" s="237"/>
      <c r="L44" s="237"/>
      <c r="M44" s="237"/>
      <c r="N44" s="237"/>
      <c r="O44" s="237"/>
      <c r="P44" s="237"/>
      <c r="Q44" s="237"/>
      <c r="R44" s="237"/>
      <c r="S44" s="237"/>
      <c r="T44" s="237"/>
      <c r="U44" s="224"/>
    </row>
    <row r="45" spans="1:21" ht="10.9" customHeight="1" x14ac:dyDescent="0.25"/>
    <row r="46" spans="1:21" ht="14.45" customHeight="1" x14ac:dyDescent="0.25">
      <c r="B46" s="276" t="str">
        <f>IF(Foglio2!B46="","",Foglio2!B46)</f>
        <v/>
      </c>
      <c r="C46" s="276"/>
      <c r="D46" s="276"/>
      <c r="E46" s="276"/>
      <c r="F46" s="135"/>
      <c r="L46" s="270" t="str">
        <f>IF(Foglio2!J46="","",Foglio2!J46)</f>
        <v/>
      </c>
      <c r="M46" s="270"/>
      <c r="N46" s="270"/>
      <c r="O46" s="270"/>
      <c r="P46" s="270"/>
      <c r="Q46" s="270"/>
      <c r="R46" s="270"/>
      <c r="S46" s="270"/>
      <c r="T46" s="270"/>
    </row>
    <row r="47" spans="1:21" x14ac:dyDescent="0.25">
      <c r="B47" s="276"/>
      <c r="C47" s="276"/>
      <c r="D47" s="276"/>
      <c r="E47" s="276"/>
      <c r="F47" s="135"/>
      <c r="K47" s="210"/>
      <c r="L47" s="270"/>
      <c r="M47" s="270"/>
      <c r="N47" s="270"/>
      <c r="O47" s="270"/>
      <c r="P47" s="270"/>
      <c r="Q47" s="270"/>
      <c r="R47" s="270"/>
      <c r="S47" s="270"/>
      <c r="T47" s="270"/>
    </row>
    <row r="48" spans="1:21" x14ac:dyDescent="0.25">
      <c r="B48" s="276"/>
      <c r="C48" s="276"/>
      <c r="D48" s="276"/>
      <c r="E48" s="276"/>
      <c r="F48" s="135"/>
      <c r="K48" s="210"/>
      <c r="L48" s="270"/>
      <c r="M48" s="270"/>
      <c r="N48" s="270"/>
      <c r="O48" s="270"/>
      <c r="P48" s="270"/>
      <c r="Q48" s="270"/>
      <c r="R48" s="270"/>
      <c r="S48" s="270"/>
      <c r="T48" s="270"/>
    </row>
    <row r="49" spans="1:20" ht="24.6" customHeight="1" x14ac:dyDescent="0.25">
      <c r="B49" s="276"/>
      <c r="C49" s="276"/>
      <c r="D49" s="276"/>
      <c r="E49" s="276"/>
      <c r="F49" s="135"/>
      <c r="K49" s="210"/>
      <c r="L49" s="270"/>
      <c r="M49" s="270"/>
      <c r="N49" s="270"/>
      <c r="O49" s="270"/>
      <c r="P49" s="270"/>
      <c r="Q49" s="270"/>
      <c r="R49" s="270"/>
      <c r="S49" s="270"/>
      <c r="T49" s="270"/>
    </row>
    <row r="50" spans="1:20" x14ac:dyDescent="0.25">
      <c r="A50" s="274"/>
      <c r="B50" s="274"/>
      <c r="C50" s="274"/>
      <c r="D50" s="275"/>
      <c r="E50" s="275"/>
      <c r="F50" s="275"/>
      <c r="H50" s="330" t="str">
        <f>IF(Foglio2!H50="","",Foglio2!H50)</f>
        <v/>
      </c>
      <c r="I50" s="330" t="str">
        <f>IF(Foglio2!I52="","",Foglio2!I52)</f>
        <v/>
      </c>
      <c r="J50" s="330" t="str">
        <f>IF(Foglio2!C57="","",Foglio2!C57)</f>
        <v/>
      </c>
      <c r="K50" s="330" t="str">
        <f>IF(Foglio2!K52="","",Foglio2!K52)</f>
        <v/>
      </c>
      <c r="L50" s="211"/>
      <c r="M50" s="211"/>
      <c r="N50" s="211"/>
      <c r="O50" s="211"/>
      <c r="P50" s="211"/>
      <c r="Q50" s="211"/>
      <c r="R50" s="211"/>
      <c r="S50" s="211"/>
      <c r="T50" s="211"/>
    </row>
    <row r="51" spans="1:20" x14ac:dyDescent="0.25">
      <c r="A51" s="12"/>
      <c r="H51" s="67" t="s">
        <v>64</v>
      </c>
    </row>
    <row r="52" spans="1:20" ht="21" customHeight="1" x14ac:dyDescent="0.25">
      <c r="H52" s="85" t="str">
        <f ca="1">CONCATENATE("Pagina n° ",_xlfn.SHEET()-1," di pag. n°",(_xlfn.SHEETS()-2))</f>
        <v>Pagina n° 6 di pag. n°7</v>
      </c>
      <c r="K52" s="34"/>
      <c r="L52" s="35"/>
    </row>
  </sheetData>
  <mergeCells count="26">
    <mergeCell ref="V2:X2"/>
    <mergeCell ref="A50:C50"/>
    <mergeCell ref="D50:F50"/>
    <mergeCell ref="M29:N29"/>
    <mergeCell ref="A31:G31"/>
    <mergeCell ref="A32:U44"/>
    <mergeCell ref="C21:I21"/>
    <mergeCell ref="C23:I23"/>
    <mergeCell ref="C25:J25"/>
    <mergeCell ref="S21:W21"/>
    <mergeCell ref="U15:W15"/>
    <mergeCell ref="U17:W17"/>
    <mergeCell ref="C19:I19"/>
    <mergeCell ref="H50:K50"/>
    <mergeCell ref="M30:N30"/>
    <mergeCell ref="B46:E49"/>
    <mergeCell ref="L46:T49"/>
    <mergeCell ref="A2:C2"/>
    <mergeCell ref="D2:G2"/>
    <mergeCell ref="C27:F27"/>
    <mergeCell ref="G7:I7"/>
    <mergeCell ref="C14:D14"/>
    <mergeCell ref="H2:K2"/>
    <mergeCell ref="A4:U4"/>
    <mergeCell ref="A5:U5"/>
    <mergeCell ref="S2:U2"/>
  </mergeCells>
  <dataValidations count="1">
    <dataValidation type="list" allowBlank="1" showInputMessage="1" showErrorMessage="1" sqref="V14:Y14 AA14" xr:uid="{00000000-0002-0000-0600-000000000000}">
      <formula1>$W$12:$W$38</formula1>
    </dataValidation>
  </dataValidations>
  <pageMargins left="0.7" right="0.7" top="0.75" bottom="0.75" header="0.3" footer="0.3"/>
  <pageSetup paperSize="9" orientation="portrait" r:id="rId1"/>
  <headerFooter>
    <oddFooter>&amp;C&amp;"Calibri"&amp;11&amp;K000000&amp;"Calibri,Normale"&amp;K000000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7" r:id="rId4" name="Check Box 3">
              <controlPr defaultSize="0" autoFill="0" autoLine="0" autoPict="0">
                <anchor moveWithCells="1">
                  <from>
                    <xdr:col>1</xdr:col>
                    <xdr:colOff>85725</xdr:colOff>
                    <xdr:row>18</xdr:row>
                    <xdr:rowOff>19050</xdr:rowOff>
                  </from>
                  <to>
                    <xdr:col>1</xdr:col>
                    <xdr:colOff>247650</xdr:colOff>
                    <xdr:row>19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8" r:id="rId5" name="Check Box 4">
              <controlPr defaultSize="0" autoFill="0" autoLine="0" autoPict="0">
                <anchor moveWithCells="1">
                  <from>
                    <xdr:col>1</xdr:col>
                    <xdr:colOff>85725</xdr:colOff>
                    <xdr:row>20</xdr:row>
                    <xdr:rowOff>0</xdr:rowOff>
                  </from>
                  <to>
                    <xdr:col>1</xdr:col>
                    <xdr:colOff>247650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9" r:id="rId6" name="Check Box 5">
              <controlPr defaultSize="0" autoFill="0" autoLine="0" autoPict="0">
                <anchor moveWithCells="1">
                  <from>
                    <xdr:col>1</xdr:col>
                    <xdr:colOff>76200</xdr:colOff>
                    <xdr:row>22</xdr:row>
                    <xdr:rowOff>0</xdr:rowOff>
                  </from>
                  <to>
                    <xdr:col>1</xdr:col>
                    <xdr:colOff>238125</xdr:colOff>
                    <xdr:row>23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0" r:id="rId7" name="Check Box 6">
              <controlPr defaultSize="0" autoFill="0" autoLine="0" autoPict="0">
                <anchor moveWithCells="1">
                  <from>
                    <xdr:col>1</xdr:col>
                    <xdr:colOff>76200</xdr:colOff>
                    <xdr:row>23</xdr:row>
                    <xdr:rowOff>133350</xdr:rowOff>
                  </from>
                  <to>
                    <xdr:col>1</xdr:col>
                    <xdr:colOff>238125</xdr:colOff>
                    <xdr:row>24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1" r:id="rId8" name="Check Box 7">
              <controlPr defaultSize="0" autoFill="0" autoLine="0" autoPict="0">
                <anchor moveWithCells="1">
                  <from>
                    <xdr:col>1</xdr:col>
                    <xdr:colOff>76200</xdr:colOff>
                    <xdr:row>25</xdr:row>
                    <xdr:rowOff>95250</xdr:rowOff>
                  </from>
                  <to>
                    <xdr:col>1</xdr:col>
                    <xdr:colOff>238125</xdr:colOff>
                    <xdr:row>26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3" r:id="rId9" name="Check Box 9">
              <controlPr defaultSize="0" autoFill="0" autoLine="0" autoPict="0">
                <anchor moveWithCells="1">
                  <from>
                    <xdr:col>10</xdr:col>
                    <xdr:colOff>0</xdr:colOff>
                    <xdr:row>18</xdr:row>
                    <xdr:rowOff>9525</xdr:rowOff>
                  </from>
                  <to>
                    <xdr:col>10</xdr:col>
                    <xdr:colOff>161925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5" r:id="rId10" name="Check Box 11">
              <controlPr defaultSize="0" autoFill="0" autoLine="0" autoPict="0">
                <anchor moveWithCells="1">
                  <from>
                    <xdr:col>10</xdr:col>
                    <xdr:colOff>0</xdr:colOff>
                    <xdr:row>19</xdr:row>
                    <xdr:rowOff>142875</xdr:rowOff>
                  </from>
                  <to>
                    <xdr:col>10</xdr:col>
                    <xdr:colOff>161925</xdr:colOff>
                    <xdr:row>21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6" r:id="rId11" name="Check Box 12">
              <controlPr defaultSize="0" autoFill="0" autoLine="0" autoPict="0">
                <anchor moveWithCells="1">
                  <from>
                    <xdr:col>17</xdr:col>
                    <xdr:colOff>161925</xdr:colOff>
                    <xdr:row>20</xdr:row>
                    <xdr:rowOff>9525</xdr:rowOff>
                  </from>
                  <to>
                    <xdr:col>18</xdr:col>
                    <xdr:colOff>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7" r:id="rId12" name="Check Box 13">
              <controlPr defaultSize="0" autoFill="0" autoLine="0" autoPict="0">
                <anchor moveWithCells="1">
                  <from>
                    <xdr:col>8</xdr:col>
                    <xdr:colOff>0</xdr:colOff>
                    <xdr:row>29</xdr:row>
                    <xdr:rowOff>0</xdr:rowOff>
                  </from>
                  <to>
                    <xdr:col>8</xdr:col>
                    <xdr:colOff>161925</xdr:colOff>
                    <xdr:row>29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8" r:id="rId13" name="Check Box 14">
              <controlPr defaultSize="0" autoFill="0" autoLine="0" autoPict="0">
                <anchor moveWithCells="1">
                  <from>
                    <xdr:col>11</xdr:col>
                    <xdr:colOff>0</xdr:colOff>
                    <xdr:row>29</xdr:row>
                    <xdr:rowOff>0</xdr:rowOff>
                  </from>
                  <to>
                    <xdr:col>11</xdr:col>
                    <xdr:colOff>161925</xdr:colOff>
                    <xdr:row>29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9" r:id="rId14" name="Check Box 15">
              <controlPr defaultSize="0" autoFill="0" autoLine="0" autoPict="0">
                <anchor moveWithCells="1">
                  <from>
                    <xdr:col>15</xdr:col>
                    <xdr:colOff>180975</xdr:colOff>
                    <xdr:row>29</xdr:row>
                    <xdr:rowOff>19050</xdr:rowOff>
                  </from>
                  <to>
                    <xdr:col>16</xdr:col>
                    <xdr:colOff>85725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0" r:id="rId15" name="Check Box 16">
              <controlPr defaultSize="0" autoFill="0" autoLine="0" autoPict="0">
                <anchor moveWithCells="1">
                  <from>
                    <xdr:col>18</xdr:col>
                    <xdr:colOff>228600</xdr:colOff>
                    <xdr:row>29</xdr:row>
                    <xdr:rowOff>9525</xdr:rowOff>
                  </from>
                  <to>
                    <xdr:col>19</xdr:col>
                    <xdr:colOff>152400</xdr:colOff>
                    <xdr:row>29</xdr:row>
                    <xdr:rowOff>171450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1000000}">
          <x14:formula1>
            <xm:f>Legenda!$B$33:$B$37</xm:f>
          </x14:formula1>
          <xm:sqref>G7:G8 H7 I7</xm:sqref>
        </x14:dataValidation>
        <x14:dataValidation type="list" allowBlank="1" showInputMessage="1" showErrorMessage="1" xr:uid="{00000000-0002-0000-0600-000002000000}">
          <x14:formula1>
            <xm:f>Legenda!$E$17:$E$44</xm:f>
          </x14:formula1>
          <xm:sqref>C15 I15 U14 U16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oglio7"/>
  <dimension ref="A2:AJ53"/>
  <sheetViews>
    <sheetView view="pageLayout" topLeftCell="A10" zoomScale="142" zoomScaleNormal="100" zoomScalePageLayoutView="142" workbookViewId="0">
      <selection activeCell="Q22" sqref="Q22:S22"/>
    </sheetView>
  </sheetViews>
  <sheetFormatPr defaultRowHeight="15" x14ac:dyDescent="0.25"/>
  <cols>
    <col min="1" max="1" width="3.140625" customWidth="1"/>
    <col min="2" max="3" width="4.5703125" customWidth="1"/>
    <col min="4" max="4" width="6.28515625" customWidth="1"/>
    <col min="5" max="5" width="7.140625" customWidth="1"/>
    <col min="6" max="6" width="4.85546875" customWidth="1"/>
    <col min="7" max="8" width="3.7109375" customWidth="1"/>
    <col min="9" max="9" width="4.28515625" customWidth="1"/>
    <col min="10" max="10" width="4.42578125" customWidth="1"/>
    <col min="11" max="11" width="6.140625" customWidth="1"/>
    <col min="12" max="12" width="3.5703125" customWidth="1"/>
    <col min="13" max="13" width="2.5703125" customWidth="1"/>
    <col min="14" max="14" width="2.28515625" customWidth="1"/>
    <col min="15" max="15" width="3.5703125" customWidth="1"/>
    <col min="16" max="16" width="1.7109375" customWidth="1"/>
    <col min="17" max="17" width="4.85546875" customWidth="1"/>
    <col min="18" max="18" width="6" customWidth="1"/>
    <col min="19" max="19" width="5" customWidth="1"/>
    <col min="20" max="20" width="3" customWidth="1"/>
    <col min="21" max="21" width="3.28515625" customWidth="1"/>
  </cols>
  <sheetData>
    <row r="2" spans="1:36" x14ac:dyDescent="0.25">
      <c r="B2" s="316" t="s">
        <v>554</v>
      </c>
      <c r="C2" s="316"/>
      <c r="D2" s="316"/>
      <c r="E2" s="139" t="str">
        <f>IF(Foglio1!E13="","",Foglio1!E13)</f>
        <v/>
      </c>
      <c r="F2" s="139"/>
      <c r="G2" s="139"/>
      <c r="H2" s="139"/>
      <c r="I2" s="138"/>
      <c r="J2" s="138"/>
      <c r="K2" s="138"/>
      <c r="M2" s="115"/>
      <c r="N2" s="339" t="s">
        <v>562</v>
      </c>
      <c r="O2" s="339"/>
      <c r="P2" s="339"/>
      <c r="Q2" s="331" t="str">
        <f>IF(Foglio1!I13="","",Foglio1!I13)</f>
        <v/>
      </c>
      <c r="R2" s="331"/>
      <c r="S2" s="331"/>
      <c r="T2" s="140"/>
      <c r="X2" s="21"/>
      <c r="Y2" s="21"/>
      <c r="Z2" s="21"/>
      <c r="AA2" s="21"/>
      <c r="AB2" s="21"/>
      <c r="AC2" s="21"/>
      <c r="AD2" s="21"/>
      <c r="AE2" s="21"/>
      <c r="AJ2" s="21"/>
    </row>
    <row r="3" spans="1:36" ht="7.9" customHeight="1" x14ac:dyDescent="0.25">
      <c r="B3" s="116"/>
      <c r="C3" s="116"/>
      <c r="D3" s="116"/>
      <c r="E3" s="136"/>
      <c r="F3" s="136"/>
      <c r="G3" s="136"/>
      <c r="H3" s="136"/>
      <c r="I3" s="136"/>
      <c r="K3" s="116"/>
      <c r="L3" s="116"/>
      <c r="M3" s="116"/>
      <c r="N3" s="137"/>
      <c r="O3" s="137"/>
      <c r="P3" s="137"/>
      <c r="Q3" s="137"/>
      <c r="R3" s="137"/>
      <c r="S3" s="46"/>
      <c r="V3" s="116"/>
      <c r="W3" s="116"/>
      <c r="X3" s="116"/>
      <c r="Y3" s="116"/>
      <c r="Z3" s="116"/>
      <c r="AA3" s="116"/>
      <c r="AB3" s="116"/>
      <c r="AC3" s="116"/>
      <c r="AH3" s="116"/>
    </row>
    <row r="4" spans="1:36" x14ac:dyDescent="0.25">
      <c r="B4" s="116"/>
      <c r="C4" s="116"/>
      <c r="D4" s="116"/>
      <c r="E4" s="136"/>
      <c r="F4" s="136"/>
      <c r="G4" s="136"/>
      <c r="H4" s="136"/>
      <c r="I4" s="136"/>
      <c r="K4" s="116"/>
      <c r="L4" s="116"/>
      <c r="M4" s="116"/>
      <c r="N4" s="137"/>
      <c r="O4" s="137"/>
      <c r="P4" s="137"/>
      <c r="Q4" s="137"/>
      <c r="R4" s="137"/>
      <c r="S4" s="46"/>
      <c r="V4" s="116"/>
      <c r="W4" s="116"/>
      <c r="X4" s="116"/>
      <c r="Y4" s="116"/>
      <c r="Z4" s="116"/>
      <c r="AA4" s="116"/>
      <c r="AB4" s="116"/>
      <c r="AC4" s="116"/>
      <c r="AH4" s="116"/>
    </row>
    <row r="6" spans="1:36" x14ac:dyDescent="0.25">
      <c r="B6" s="256" t="s">
        <v>140</v>
      </c>
      <c r="C6" s="256"/>
      <c r="D6" s="256"/>
      <c r="E6" s="256"/>
      <c r="F6" s="256"/>
      <c r="G6" s="256"/>
      <c r="H6" s="256"/>
      <c r="I6" s="256"/>
      <c r="J6" s="256"/>
      <c r="K6" s="256"/>
      <c r="L6" s="256"/>
      <c r="M6" s="256"/>
      <c r="N6" s="256"/>
      <c r="O6" s="256"/>
      <c r="P6" s="256"/>
      <c r="Q6" s="256"/>
      <c r="R6" s="256"/>
      <c r="S6" s="54"/>
    </row>
    <row r="7" spans="1:36" ht="12" customHeight="1" x14ac:dyDescent="0.25"/>
    <row r="8" spans="1:36" ht="20.45" customHeight="1" x14ac:dyDescent="0.25">
      <c r="A8" s="147" t="s">
        <v>579</v>
      </c>
      <c r="B8" s="70"/>
      <c r="C8" s="148"/>
      <c r="D8" s="148"/>
      <c r="E8" s="148"/>
      <c r="F8" s="148"/>
      <c r="G8" s="148"/>
      <c r="H8" s="148"/>
      <c r="I8" s="148"/>
      <c r="J8" s="70"/>
      <c r="K8" s="70"/>
      <c r="L8" s="70"/>
      <c r="M8" s="70"/>
      <c r="N8" s="70"/>
      <c r="O8" s="70"/>
      <c r="P8" s="70"/>
      <c r="Q8" s="70"/>
      <c r="R8" s="70"/>
      <c r="S8" s="70"/>
      <c r="T8" s="71"/>
    </row>
    <row r="9" spans="1:36" ht="16.899999999999999" customHeight="1" x14ac:dyDescent="0.25">
      <c r="A9" s="72"/>
      <c r="B9" s="332" t="s">
        <v>568</v>
      </c>
      <c r="C9" s="332"/>
      <c r="D9" s="333"/>
      <c r="E9" s="333"/>
      <c r="F9" s="333"/>
      <c r="G9" s="333"/>
      <c r="H9" s="333"/>
      <c r="I9" s="203"/>
      <c r="J9" s="117"/>
      <c r="K9" s="117"/>
      <c r="L9" s="117"/>
      <c r="M9" s="117"/>
      <c r="N9" s="117"/>
      <c r="O9" s="191"/>
      <c r="P9" s="117"/>
      <c r="Q9" s="117"/>
      <c r="R9" s="117"/>
      <c r="S9" s="117"/>
      <c r="T9" s="74"/>
    </row>
    <row r="10" spans="1:36" ht="16.899999999999999" customHeight="1" x14ac:dyDescent="0.25">
      <c r="A10" s="72"/>
      <c r="B10" s="5"/>
      <c r="C10" s="5"/>
      <c r="D10" s="5"/>
      <c r="E10" s="117"/>
      <c r="F10" s="117"/>
      <c r="G10" s="201"/>
      <c r="H10" s="141"/>
      <c r="I10" s="204"/>
      <c r="J10" s="141"/>
      <c r="K10" s="141"/>
      <c r="L10" s="141"/>
      <c r="M10" s="141"/>
      <c r="N10" s="141"/>
      <c r="O10" s="192"/>
      <c r="P10" s="141"/>
      <c r="Q10" s="141"/>
      <c r="R10" s="141"/>
      <c r="S10" s="141"/>
      <c r="T10" s="144"/>
    </row>
    <row r="11" spans="1:36" x14ac:dyDescent="0.25">
      <c r="A11" s="72"/>
      <c r="B11" s="332" t="s">
        <v>569</v>
      </c>
      <c r="C11" s="332"/>
      <c r="D11" s="332"/>
      <c r="E11" s="332"/>
      <c r="F11" s="332"/>
      <c r="G11" s="332"/>
      <c r="H11" s="332"/>
      <c r="I11" s="202"/>
      <c r="J11" s="5"/>
      <c r="K11" s="5"/>
      <c r="L11" s="5"/>
      <c r="M11" s="5"/>
      <c r="N11" s="5"/>
      <c r="O11" s="5"/>
      <c r="P11" s="5"/>
      <c r="Q11" s="5"/>
      <c r="R11" s="5"/>
      <c r="S11" s="5"/>
      <c r="T11" s="74"/>
    </row>
    <row r="12" spans="1:36" x14ac:dyDescent="0.25">
      <c r="A12" s="72"/>
      <c r="B12" s="5"/>
      <c r="C12" s="5"/>
      <c r="D12" s="5"/>
      <c r="E12" s="117"/>
      <c r="F12" s="117"/>
      <c r="G12" s="201"/>
      <c r="H12" s="336"/>
      <c r="I12" s="336"/>
      <c r="J12" s="336"/>
      <c r="K12" s="336"/>
      <c r="L12" s="336"/>
      <c r="M12" s="336"/>
      <c r="N12" s="336"/>
      <c r="O12" s="336"/>
      <c r="P12" s="336"/>
      <c r="Q12" s="336"/>
      <c r="R12" s="336"/>
      <c r="S12" s="336"/>
      <c r="T12" s="337"/>
    </row>
    <row r="13" spans="1:36" x14ac:dyDescent="0.25">
      <c r="A13" s="72"/>
      <c r="B13" s="5"/>
      <c r="C13" s="5"/>
      <c r="D13" s="5"/>
      <c r="E13" s="117"/>
      <c r="F13" s="117"/>
      <c r="G13" s="201"/>
      <c r="H13" s="336"/>
      <c r="I13" s="336"/>
      <c r="J13" s="336"/>
      <c r="K13" s="336"/>
      <c r="L13" s="336"/>
      <c r="M13" s="336"/>
      <c r="N13" s="336"/>
      <c r="O13" s="336"/>
      <c r="P13" s="336"/>
      <c r="Q13" s="336"/>
      <c r="R13" s="336"/>
      <c r="S13" s="336"/>
      <c r="T13" s="337"/>
    </row>
    <row r="14" spans="1:36" x14ac:dyDescent="0.25">
      <c r="A14" s="72"/>
      <c r="B14" s="5"/>
      <c r="C14" s="5"/>
      <c r="D14" s="5"/>
      <c r="E14" s="117"/>
      <c r="F14" s="117"/>
      <c r="G14" s="201"/>
      <c r="H14" s="336"/>
      <c r="I14" s="336"/>
      <c r="J14" s="336"/>
      <c r="K14" s="336"/>
      <c r="L14" s="336"/>
      <c r="M14" s="336"/>
      <c r="N14" s="336"/>
      <c r="O14" s="336"/>
      <c r="P14" s="336"/>
      <c r="Q14" s="336"/>
      <c r="R14" s="336"/>
      <c r="S14" s="336"/>
      <c r="T14" s="337"/>
    </row>
    <row r="15" spans="1:36" ht="11.45" customHeight="1" x14ac:dyDescent="0.25">
      <c r="A15" s="72"/>
      <c r="B15" s="5"/>
      <c r="C15" s="5"/>
      <c r="D15" s="5"/>
      <c r="E15" s="117"/>
      <c r="F15" s="117"/>
      <c r="G15" s="201"/>
      <c r="H15" s="334"/>
      <c r="I15" s="334"/>
      <c r="J15" s="334"/>
      <c r="K15" s="334"/>
      <c r="L15" s="334"/>
      <c r="M15" s="334"/>
      <c r="N15" s="334"/>
      <c r="O15" s="334"/>
      <c r="P15" s="334"/>
      <c r="Q15" s="334"/>
      <c r="R15" s="334"/>
      <c r="S15" s="334"/>
      <c r="T15" s="335"/>
    </row>
    <row r="16" spans="1:36" x14ac:dyDescent="0.25">
      <c r="A16" s="72"/>
      <c r="B16" s="145" t="s">
        <v>570</v>
      </c>
      <c r="C16" s="145"/>
      <c r="D16" s="5"/>
      <c r="E16" s="117"/>
      <c r="F16" s="117"/>
      <c r="G16" s="201"/>
      <c r="H16" s="117"/>
      <c r="I16" s="201"/>
      <c r="J16" s="117"/>
      <c r="K16" s="117"/>
      <c r="L16" s="117"/>
      <c r="M16" s="117"/>
      <c r="N16" s="117"/>
      <c r="O16" s="191"/>
      <c r="P16" s="117"/>
      <c r="Q16" s="117"/>
      <c r="R16" s="117"/>
      <c r="S16" s="117"/>
      <c r="T16" s="74"/>
    </row>
    <row r="17" spans="1:20" ht="18" customHeight="1" x14ac:dyDescent="0.25">
      <c r="A17" s="72"/>
      <c r="B17" s="5"/>
      <c r="C17" s="5"/>
      <c r="D17" s="5"/>
      <c r="E17" s="117"/>
      <c r="F17" s="141"/>
      <c r="G17" s="204"/>
      <c r="H17" s="141"/>
      <c r="I17" s="204"/>
      <c r="J17" s="141"/>
      <c r="K17" s="141"/>
      <c r="L17" s="141"/>
      <c r="M17" s="141"/>
      <c r="N17" s="141"/>
      <c r="O17" s="192"/>
      <c r="P17" s="141"/>
      <c r="Q17" s="141"/>
      <c r="R17" s="141"/>
      <c r="S17" s="141"/>
      <c r="T17" s="144"/>
    </row>
    <row r="18" spans="1:20" x14ac:dyDescent="0.25">
      <c r="A18" s="72"/>
      <c r="B18" s="145" t="s">
        <v>571</v>
      </c>
      <c r="C18" s="145"/>
      <c r="D18" s="22"/>
      <c r="E18" s="22"/>
      <c r="F18" s="22"/>
      <c r="G18" s="22"/>
      <c r="H18" s="22"/>
      <c r="I18" s="22"/>
      <c r="J18" s="5"/>
      <c r="K18" s="5"/>
      <c r="L18" s="5"/>
      <c r="M18" s="5"/>
      <c r="N18" s="5"/>
      <c r="O18" s="5"/>
      <c r="P18" s="5"/>
      <c r="Q18" s="5"/>
      <c r="R18" s="5"/>
      <c r="S18" s="5"/>
      <c r="T18" s="74"/>
    </row>
    <row r="19" spans="1:20" x14ac:dyDescent="0.25">
      <c r="A19" s="72"/>
      <c r="B19" s="5"/>
      <c r="C19" s="5"/>
      <c r="D19" s="5"/>
      <c r="E19" s="29"/>
      <c r="F19" s="117"/>
      <c r="G19" s="201"/>
      <c r="H19" s="117"/>
      <c r="I19" s="201"/>
      <c r="J19" s="334"/>
      <c r="K19" s="334"/>
      <c r="L19" s="334"/>
      <c r="M19" s="334"/>
      <c r="N19" s="334"/>
      <c r="O19" s="334"/>
      <c r="P19" s="334"/>
      <c r="Q19" s="334"/>
      <c r="R19" s="334"/>
      <c r="S19" s="334"/>
      <c r="T19" s="335"/>
    </row>
    <row r="20" spans="1:20" ht="12.6" customHeight="1" x14ac:dyDescent="0.25">
      <c r="A20" s="151" t="s">
        <v>577</v>
      </c>
      <c r="B20" s="149"/>
      <c r="C20" s="149"/>
      <c r="D20" s="150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74"/>
    </row>
    <row r="21" spans="1:20" ht="16.899999999999999" customHeight="1" x14ac:dyDescent="0.25">
      <c r="A21" s="72"/>
      <c r="B21" s="145" t="s">
        <v>572</v>
      </c>
      <c r="C21" s="145"/>
      <c r="D21" s="22"/>
      <c r="E21" s="22"/>
      <c r="F21" s="22"/>
      <c r="G21" s="22"/>
      <c r="H21" s="22"/>
      <c r="I21" s="22"/>
      <c r="J21" s="22"/>
      <c r="K21" s="22"/>
      <c r="L21" s="57"/>
      <c r="M21" s="22"/>
      <c r="N21" s="22"/>
      <c r="O21" s="22" t="s">
        <v>136</v>
      </c>
      <c r="P21" s="206"/>
      <c r="R21" s="119" t="s">
        <v>135</v>
      </c>
      <c r="S21" s="143"/>
      <c r="T21" s="74"/>
    </row>
    <row r="22" spans="1:20" x14ac:dyDescent="0.25">
      <c r="A22" s="72"/>
      <c r="B22" s="146" t="s">
        <v>573</v>
      </c>
      <c r="C22" s="146"/>
      <c r="D22" s="119"/>
      <c r="E22" s="119"/>
      <c r="F22" s="119"/>
      <c r="G22" s="119"/>
      <c r="H22" s="119"/>
      <c r="I22" s="119"/>
      <c r="J22" s="119"/>
      <c r="K22" s="57"/>
      <c r="L22" s="338" t="s">
        <v>136</v>
      </c>
      <c r="M22" s="338"/>
      <c r="O22" s="8" t="s">
        <v>135</v>
      </c>
      <c r="P22" s="119"/>
      <c r="Q22" s="340"/>
      <c r="R22" s="340"/>
      <c r="S22" s="340"/>
      <c r="T22" s="74"/>
    </row>
    <row r="23" spans="1:20" ht="11.25" customHeight="1" x14ac:dyDescent="0.25">
      <c r="A23" s="72"/>
      <c r="B23" s="343" t="s">
        <v>631</v>
      </c>
      <c r="C23" s="343"/>
      <c r="D23" s="343"/>
      <c r="E23" s="343"/>
      <c r="F23" s="343"/>
      <c r="G23" s="342"/>
      <c r="H23" s="341" t="s">
        <v>136</v>
      </c>
      <c r="I23" s="342"/>
      <c r="J23" s="341" t="s">
        <v>135</v>
      </c>
      <c r="K23" s="344" t="s">
        <v>633</v>
      </c>
      <c r="L23" s="344"/>
      <c r="M23" s="345" t="s">
        <v>632</v>
      </c>
      <c r="N23" s="345"/>
      <c r="O23" s="345"/>
      <c r="P23" s="345"/>
      <c r="Q23" s="345"/>
      <c r="R23" s="355" t="s">
        <v>136</v>
      </c>
      <c r="S23" s="356" t="s">
        <v>135</v>
      </c>
      <c r="T23" s="74"/>
    </row>
    <row r="24" spans="1:20" ht="11.25" customHeight="1" x14ac:dyDescent="0.25">
      <c r="A24" s="72"/>
      <c r="B24" s="343"/>
      <c r="C24" s="343"/>
      <c r="D24" s="343"/>
      <c r="E24" s="343"/>
      <c r="F24" s="343"/>
      <c r="G24" s="342"/>
      <c r="H24" s="341"/>
      <c r="I24" s="342"/>
      <c r="J24" s="341"/>
      <c r="K24" s="344"/>
      <c r="L24" s="344"/>
      <c r="M24" s="212" t="s">
        <v>630</v>
      </c>
      <c r="N24" s="212"/>
      <c r="O24" s="212"/>
      <c r="P24" s="212"/>
      <c r="Q24" s="212"/>
      <c r="R24" s="355"/>
      <c r="S24" s="356"/>
      <c r="T24" s="74"/>
    </row>
    <row r="25" spans="1:20" x14ac:dyDescent="0.25">
      <c r="A25" s="72"/>
      <c r="B25" s="146" t="s">
        <v>574</v>
      </c>
      <c r="C25" s="146"/>
      <c r="D25" s="119"/>
      <c r="E25" s="119"/>
      <c r="F25" s="119"/>
      <c r="G25" s="119"/>
      <c r="H25" s="119" t="s">
        <v>136</v>
      </c>
      <c r="I25" s="143"/>
      <c r="J25" s="207" t="s">
        <v>135</v>
      </c>
      <c r="K25" s="119"/>
      <c r="L25" s="57"/>
      <c r="M25" s="22"/>
      <c r="N25" s="22"/>
      <c r="O25" s="22"/>
      <c r="P25" s="57"/>
      <c r="Q25" s="5"/>
      <c r="R25" s="5"/>
      <c r="S25" s="5"/>
      <c r="T25" s="74"/>
    </row>
    <row r="26" spans="1:20" x14ac:dyDescent="0.25">
      <c r="A26" s="72"/>
      <c r="B26" s="5"/>
      <c r="C26" s="5"/>
      <c r="D26" s="5"/>
      <c r="E26" s="29"/>
      <c r="F26" s="117"/>
      <c r="G26" s="201"/>
      <c r="H26" s="117"/>
      <c r="I26" s="201"/>
      <c r="J26" s="336"/>
      <c r="K26" s="336"/>
      <c r="L26" s="336"/>
      <c r="M26" s="336"/>
      <c r="N26" s="336"/>
      <c r="O26" s="336"/>
      <c r="P26" s="336"/>
      <c r="Q26" s="336"/>
      <c r="R26" s="336"/>
      <c r="S26" s="336"/>
      <c r="T26" s="337"/>
    </row>
    <row r="27" spans="1:20" ht="15.6" customHeight="1" x14ac:dyDescent="0.25">
      <c r="A27" s="151" t="s">
        <v>578</v>
      </c>
      <c r="B27" s="142"/>
      <c r="C27" s="142"/>
      <c r="D27" s="142"/>
      <c r="E27" s="142"/>
      <c r="F27" s="142"/>
      <c r="G27" s="142"/>
      <c r="H27" s="142"/>
      <c r="I27" s="142"/>
      <c r="J27" s="142"/>
      <c r="K27" s="142"/>
      <c r="L27" s="5"/>
      <c r="M27" s="5"/>
      <c r="N27" s="5"/>
      <c r="O27" s="5"/>
      <c r="P27" s="5"/>
      <c r="Q27" s="5"/>
      <c r="R27" s="5"/>
      <c r="S27" s="5"/>
      <c r="T27" s="74"/>
    </row>
    <row r="28" spans="1:20" x14ac:dyDescent="0.25">
      <c r="A28" s="72"/>
      <c r="B28" s="146" t="s">
        <v>575</v>
      </c>
      <c r="C28" s="146"/>
      <c r="D28" s="119"/>
      <c r="E28" s="119"/>
      <c r="F28" s="119"/>
      <c r="G28" s="119"/>
      <c r="H28" s="119" t="s">
        <v>136</v>
      </c>
      <c r="I28" s="143"/>
      <c r="J28" s="119" t="s">
        <v>135</v>
      </c>
      <c r="K28" s="119"/>
      <c r="L28" s="5"/>
      <c r="M28" s="5"/>
      <c r="N28" s="5"/>
      <c r="O28" s="5"/>
      <c r="P28" s="5"/>
      <c r="Q28" s="5"/>
      <c r="R28" s="5"/>
      <c r="S28" s="5"/>
      <c r="T28" s="74"/>
    </row>
    <row r="29" spans="1:20" x14ac:dyDescent="0.25">
      <c r="A29" s="72"/>
      <c r="B29" s="332" t="s">
        <v>576</v>
      </c>
      <c r="C29" s="332"/>
      <c r="D29" s="333"/>
      <c r="E29" s="333"/>
      <c r="F29" s="333"/>
      <c r="G29" s="333"/>
      <c r="H29" s="333"/>
      <c r="I29" s="333"/>
      <c r="J29" s="333"/>
      <c r="K29" s="333"/>
      <c r="L29" s="57" t="s">
        <v>136</v>
      </c>
      <c r="M29" s="22"/>
      <c r="O29" s="8" t="s">
        <v>135</v>
      </c>
      <c r="P29" s="5"/>
      <c r="Q29" s="92"/>
      <c r="R29" s="5"/>
      <c r="S29" s="5"/>
      <c r="T29" s="74"/>
    </row>
    <row r="30" spans="1:20" ht="10.5" customHeight="1" x14ac:dyDescent="0.25">
      <c r="A30" s="72"/>
      <c r="B30" s="5"/>
      <c r="C30" s="5"/>
      <c r="D30" s="5"/>
      <c r="E30" s="29"/>
      <c r="F30" s="117"/>
      <c r="G30" s="201"/>
      <c r="H30" s="117"/>
      <c r="I30" s="201"/>
      <c r="J30" s="336"/>
      <c r="K30" s="336"/>
      <c r="L30" s="336"/>
      <c r="M30" s="336"/>
      <c r="N30" s="336"/>
      <c r="O30" s="336"/>
      <c r="P30" s="336"/>
      <c r="Q30" s="336"/>
      <c r="R30" s="336"/>
      <c r="S30" s="336"/>
      <c r="T30" s="337"/>
    </row>
    <row r="31" spans="1:20" x14ac:dyDescent="0.25">
      <c r="A31" s="72"/>
      <c r="B31" s="142" t="s">
        <v>141</v>
      </c>
      <c r="C31" s="142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5"/>
      <c r="S31" s="5"/>
      <c r="T31" s="74"/>
    </row>
    <row r="32" spans="1:20" ht="7.15" customHeight="1" x14ac:dyDescent="0.25">
      <c r="A32" s="72"/>
      <c r="B32" s="142"/>
      <c r="C32" s="142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5"/>
      <c r="S32" s="5"/>
      <c r="T32" s="74"/>
    </row>
    <row r="33" spans="1:20" x14ac:dyDescent="0.25">
      <c r="A33" s="72"/>
      <c r="B33" s="346"/>
      <c r="C33" s="347"/>
      <c r="D33" s="347"/>
      <c r="E33" s="347"/>
      <c r="F33" s="347"/>
      <c r="G33" s="347"/>
      <c r="H33" s="347"/>
      <c r="I33" s="347"/>
      <c r="J33" s="347"/>
      <c r="K33" s="347"/>
      <c r="L33" s="347"/>
      <c r="M33" s="347"/>
      <c r="N33" s="347"/>
      <c r="O33" s="347"/>
      <c r="P33" s="347"/>
      <c r="Q33" s="347"/>
      <c r="R33" s="347"/>
      <c r="S33" s="348"/>
      <c r="T33" s="74"/>
    </row>
    <row r="34" spans="1:20" x14ac:dyDescent="0.25">
      <c r="A34" s="72"/>
      <c r="B34" s="349"/>
      <c r="C34" s="275"/>
      <c r="D34" s="275"/>
      <c r="E34" s="275"/>
      <c r="F34" s="275"/>
      <c r="G34" s="275"/>
      <c r="H34" s="275"/>
      <c r="I34" s="275"/>
      <c r="J34" s="275"/>
      <c r="K34" s="275"/>
      <c r="L34" s="275"/>
      <c r="M34" s="275"/>
      <c r="N34" s="275"/>
      <c r="O34" s="275"/>
      <c r="P34" s="275"/>
      <c r="Q34" s="275"/>
      <c r="R34" s="275"/>
      <c r="S34" s="350"/>
      <c r="T34" s="74"/>
    </row>
    <row r="35" spans="1:20" x14ac:dyDescent="0.25">
      <c r="A35" s="72"/>
      <c r="B35" s="349"/>
      <c r="C35" s="275"/>
      <c r="D35" s="275"/>
      <c r="E35" s="275"/>
      <c r="F35" s="275"/>
      <c r="G35" s="275"/>
      <c r="H35" s="275"/>
      <c r="I35" s="275"/>
      <c r="J35" s="275"/>
      <c r="K35" s="275"/>
      <c r="L35" s="275"/>
      <c r="M35" s="275"/>
      <c r="N35" s="275"/>
      <c r="O35" s="275"/>
      <c r="P35" s="275"/>
      <c r="Q35" s="275"/>
      <c r="R35" s="275"/>
      <c r="S35" s="350"/>
      <c r="T35" s="74"/>
    </row>
    <row r="36" spans="1:20" x14ac:dyDescent="0.25">
      <c r="A36" s="72"/>
      <c r="B36" s="349"/>
      <c r="C36" s="275"/>
      <c r="D36" s="275"/>
      <c r="E36" s="275"/>
      <c r="F36" s="275"/>
      <c r="G36" s="275"/>
      <c r="H36" s="275"/>
      <c r="I36" s="275"/>
      <c r="J36" s="275"/>
      <c r="K36" s="275"/>
      <c r="L36" s="275"/>
      <c r="M36" s="275"/>
      <c r="N36" s="275"/>
      <c r="O36" s="275"/>
      <c r="P36" s="275"/>
      <c r="Q36" s="275"/>
      <c r="R36" s="275"/>
      <c r="S36" s="350"/>
      <c r="T36" s="74"/>
    </row>
    <row r="37" spans="1:20" x14ac:dyDescent="0.25">
      <c r="A37" s="72"/>
      <c r="B37" s="349"/>
      <c r="C37" s="275"/>
      <c r="D37" s="275"/>
      <c r="E37" s="275"/>
      <c r="F37" s="275"/>
      <c r="G37" s="275"/>
      <c r="H37" s="275"/>
      <c r="I37" s="275"/>
      <c r="J37" s="275"/>
      <c r="K37" s="275"/>
      <c r="L37" s="275"/>
      <c r="M37" s="275"/>
      <c r="N37" s="275"/>
      <c r="O37" s="275"/>
      <c r="P37" s="275"/>
      <c r="Q37" s="275"/>
      <c r="R37" s="275"/>
      <c r="S37" s="350"/>
      <c r="T37" s="74"/>
    </row>
    <row r="38" spans="1:20" x14ac:dyDescent="0.25">
      <c r="A38" s="72"/>
      <c r="B38" s="349"/>
      <c r="C38" s="275"/>
      <c r="D38" s="275"/>
      <c r="E38" s="275"/>
      <c r="F38" s="275"/>
      <c r="G38" s="275"/>
      <c r="H38" s="275"/>
      <c r="I38" s="275"/>
      <c r="J38" s="275"/>
      <c r="K38" s="275"/>
      <c r="L38" s="275"/>
      <c r="M38" s="275"/>
      <c r="N38" s="275"/>
      <c r="O38" s="275"/>
      <c r="P38" s="275"/>
      <c r="Q38" s="275"/>
      <c r="R38" s="275"/>
      <c r="S38" s="350"/>
      <c r="T38" s="74"/>
    </row>
    <row r="39" spans="1:20" x14ac:dyDescent="0.25">
      <c r="A39" s="72"/>
      <c r="B39" s="349"/>
      <c r="C39" s="275"/>
      <c r="D39" s="275"/>
      <c r="E39" s="275"/>
      <c r="F39" s="275"/>
      <c r="G39" s="275"/>
      <c r="H39" s="275"/>
      <c r="I39" s="275"/>
      <c r="J39" s="275"/>
      <c r="K39" s="275"/>
      <c r="L39" s="275"/>
      <c r="M39" s="275"/>
      <c r="N39" s="275"/>
      <c r="O39" s="275"/>
      <c r="P39" s="275"/>
      <c r="Q39" s="275"/>
      <c r="R39" s="275"/>
      <c r="S39" s="350"/>
      <c r="T39" s="74"/>
    </row>
    <row r="40" spans="1:20" x14ac:dyDescent="0.25">
      <c r="A40" s="72"/>
      <c r="B40" s="349"/>
      <c r="C40" s="275"/>
      <c r="D40" s="275"/>
      <c r="E40" s="275"/>
      <c r="F40" s="275"/>
      <c r="G40" s="275"/>
      <c r="H40" s="275"/>
      <c r="I40" s="275"/>
      <c r="J40" s="275"/>
      <c r="K40" s="275"/>
      <c r="L40" s="275"/>
      <c r="M40" s="275"/>
      <c r="N40" s="275"/>
      <c r="O40" s="275"/>
      <c r="P40" s="275"/>
      <c r="Q40" s="275"/>
      <c r="R40" s="275"/>
      <c r="S40" s="350"/>
      <c r="T40" s="74"/>
    </row>
    <row r="41" spans="1:20" x14ac:dyDescent="0.25">
      <c r="A41" s="72"/>
      <c r="B41" s="349"/>
      <c r="C41" s="275"/>
      <c r="D41" s="275"/>
      <c r="E41" s="275"/>
      <c r="F41" s="275"/>
      <c r="G41" s="275"/>
      <c r="H41" s="275"/>
      <c r="I41" s="275"/>
      <c r="J41" s="275"/>
      <c r="K41" s="275"/>
      <c r="L41" s="275"/>
      <c r="M41" s="275"/>
      <c r="N41" s="275"/>
      <c r="O41" s="275"/>
      <c r="P41" s="275"/>
      <c r="Q41" s="275"/>
      <c r="R41" s="275"/>
      <c r="S41" s="350"/>
      <c r="T41" s="74"/>
    </row>
    <row r="42" spans="1:20" x14ac:dyDescent="0.25">
      <c r="A42" s="72"/>
      <c r="B42" s="351"/>
      <c r="C42" s="352"/>
      <c r="D42" s="352"/>
      <c r="E42" s="352"/>
      <c r="F42" s="352"/>
      <c r="G42" s="352"/>
      <c r="H42" s="352"/>
      <c r="I42" s="352"/>
      <c r="J42" s="352"/>
      <c r="K42" s="352"/>
      <c r="L42" s="352"/>
      <c r="M42" s="352"/>
      <c r="N42" s="352"/>
      <c r="O42" s="352"/>
      <c r="P42" s="352"/>
      <c r="Q42" s="352"/>
      <c r="R42" s="352"/>
      <c r="S42" s="353"/>
      <c r="T42" s="74"/>
    </row>
    <row r="43" spans="1:20" ht="10.15" customHeight="1" x14ac:dyDescent="0.25">
      <c r="A43" s="94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75"/>
    </row>
    <row r="44" spans="1:20" ht="12" customHeight="1" x14ac:dyDescent="0.25"/>
    <row r="45" spans="1:20" ht="12" customHeight="1" x14ac:dyDescent="0.25"/>
    <row r="46" spans="1:20" ht="15" customHeight="1" x14ac:dyDescent="0.25">
      <c r="B46" s="354" t="str">
        <f>IF(Foglio2!B46="","",Foglio2!B46)</f>
        <v/>
      </c>
      <c r="C46" s="354"/>
      <c r="D46" s="354"/>
      <c r="E46" s="354"/>
      <c r="F46" s="354"/>
      <c r="G46" s="205"/>
      <c r="J46" s="270">
        <f>Foglio2!J46</f>
        <v>0</v>
      </c>
      <c r="K46" s="270"/>
      <c r="L46" s="270"/>
      <c r="M46" s="270"/>
      <c r="N46" s="270"/>
      <c r="O46" s="270"/>
      <c r="P46" s="270"/>
      <c r="Q46" s="270"/>
      <c r="R46" s="270"/>
    </row>
    <row r="47" spans="1:20" x14ac:dyDescent="0.25">
      <c r="B47" s="354"/>
      <c r="C47" s="354"/>
      <c r="D47" s="354"/>
      <c r="E47" s="354"/>
      <c r="F47" s="354"/>
      <c r="G47" s="205"/>
      <c r="J47" s="270"/>
      <c r="K47" s="270"/>
      <c r="L47" s="270"/>
      <c r="M47" s="270"/>
      <c r="N47" s="270"/>
      <c r="O47" s="270"/>
      <c r="P47" s="270"/>
      <c r="Q47" s="270"/>
      <c r="R47" s="270"/>
    </row>
    <row r="48" spans="1:20" x14ac:dyDescent="0.25">
      <c r="B48" s="354"/>
      <c r="C48" s="354"/>
      <c r="D48" s="354"/>
      <c r="E48" s="354"/>
      <c r="F48" s="354"/>
      <c r="G48" s="205"/>
      <c r="J48" s="270"/>
      <c r="K48" s="270"/>
      <c r="L48" s="270"/>
      <c r="M48" s="270"/>
      <c r="N48" s="270"/>
      <c r="O48" s="270"/>
      <c r="P48" s="270"/>
      <c r="Q48" s="270"/>
      <c r="R48" s="270"/>
    </row>
    <row r="49" spans="2:20" ht="9.6" customHeight="1" x14ac:dyDescent="0.25">
      <c r="B49" s="354"/>
      <c r="C49" s="354"/>
      <c r="D49" s="354"/>
      <c r="E49" s="354"/>
      <c r="F49" s="354"/>
      <c r="G49" s="205"/>
    </row>
    <row r="50" spans="2:20" x14ac:dyDescent="0.25">
      <c r="B50" s="274"/>
      <c r="C50" s="274"/>
      <c r="D50" s="274"/>
      <c r="E50" s="336"/>
      <c r="F50" s="336"/>
      <c r="G50" s="201"/>
      <c r="H50" s="49"/>
      <c r="I50" s="49"/>
      <c r="J50" s="153" t="str">
        <f>IF(Foglio2!H50="","",Foglio2!H50)</f>
        <v/>
      </c>
      <c r="K50" s="153"/>
      <c r="L50" s="118"/>
      <c r="M50" s="118"/>
      <c r="N50" s="118"/>
      <c r="O50" s="190"/>
      <c r="P50" s="118"/>
      <c r="Q50" s="118"/>
      <c r="R50" s="118"/>
      <c r="S50" s="118"/>
      <c r="T50" s="200"/>
    </row>
    <row r="51" spans="2:20" x14ac:dyDescent="0.25">
      <c r="J51" s="67" t="s">
        <v>64</v>
      </c>
    </row>
    <row r="53" spans="2:20" x14ac:dyDescent="0.25">
      <c r="I53" s="85" t="str">
        <f ca="1">CONCATENATE("Pagina n° ",_xlfn.SHEET()-1," di pag. n°",(_xlfn.SHEETS()-2))</f>
        <v>Pagina n° 7 di pag. n°7</v>
      </c>
      <c r="J53" s="85"/>
      <c r="N53" s="34"/>
      <c r="O53" s="189"/>
      <c r="P53" s="35"/>
    </row>
  </sheetData>
  <mergeCells count="27">
    <mergeCell ref="B23:F24"/>
    <mergeCell ref="K23:L24"/>
    <mergeCell ref="M23:Q23"/>
    <mergeCell ref="B50:D50"/>
    <mergeCell ref="E50:F50"/>
    <mergeCell ref="J30:T30"/>
    <mergeCell ref="B33:S42"/>
    <mergeCell ref="B46:F49"/>
    <mergeCell ref="J46:R48"/>
    <mergeCell ref="R23:R24"/>
    <mergeCell ref="S23:S24"/>
    <mergeCell ref="B2:D2"/>
    <mergeCell ref="Q2:S2"/>
    <mergeCell ref="B9:H9"/>
    <mergeCell ref="B11:H11"/>
    <mergeCell ref="B29:K29"/>
    <mergeCell ref="B6:R6"/>
    <mergeCell ref="J19:T19"/>
    <mergeCell ref="J26:T26"/>
    <mergeCell ref="H12:T15"/>
    <mergeCell ref="L22:M22"/>
    <mergeCell ref="N2:P2"/>
    <mergeCell ref="Q22:S22"/>
    <mergeCell ref="H23:H24"/>
    <mergeCell ref="J23:J24"/>
    <mergeCell ref="G23:G24"/>
    <mergeCell ref="I23:I24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Check Box 1">
              <controlPr defaultSize="0" autoFill="0" autoLine="0" autoPict="0">
                <anchor moveWithCells="1">
                  <from>
                    <xdr:col>6</xdr:col>
                    <xdr:colOff>28575</xdr:colOff>
                    <xdr:row>24</xdr:row>
                    <xdr:rowOff>9525</xdr:rowOff>
                  </from>
                  <to>
                    <xdr:col>6</xdr:col>
                    <xdr:colOff>190500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Check Box 2">
              <controlPr defaultSize="0" autoFill="0" autoLine="0" autoPict="0">
                <anchor moveWithCells="1">
                  <from>
                    <xdr:col>8</xdr:col>
                    <xdr:colOff>38100</xdr:colOff>
                    <xdr:row>24</xdr:row>
                    <xdr:rowOff>19050</xdr:rowOff>
                  </from>
                  <to>
                    <xdr:col>8</xdr:col>
                    <xdr:colOff>200025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6" name="Check Box 3">
              <controlPr defaultSize="0" autoFill="0" autoLine="0" autoPict="0">
                <anchor moveWithCells="1">
                  <from>
                    <xdr:col>10</xdr:col>
                    <xdr:colOff>209550</xdr:colOff>
                    <xdr:row>21</xdr:row>
                    <xdr:rowOff>19050</xdr:rowOff>
                  </from>
                  <to>
                    <xdr:col>10</xdr:col>
                    <xdr:colOff>381000</xdr:colOff>
                    <xdr:row>22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3" r:id="rId7" name="Check Box 5">
              <controlPr defaultSize="0" autoFill="0" autoLine="0" autoPict="0">
                <anchor moveWithCells="1">
                  <from>
                    <xdr:col>12</xdr:col>
                    <xdr:colOff>152400</xdr:colOff>
                    <xdr:row>20</xdr:row>
                    <xdr:rowOff>47625</xdr:rowOff>
                  </from>
                  <to>
                    <xdr:col>13</xdr:col>
                    <xdr:colOff>133350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4" r:id="rId8" name="Check Box 6">
              <controlPr defaultSize="0" autoFill="0" autoLine="0" autoPict="0">
                <anchor moveWithCells="1">
                  <from>
                    <xdr:col>16</xdr:col>
                    <xdr:colOff>9525</xdr:colOff>
                    <xdr:row>20</xdr:row>
                    <xdr:rowOff>47625</xdr:rowOff>
                  </from>
                  <to>
                    <xdr:col>16</xdr:col>
                    <xdr:colOff>180975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5" r:id="rId9" name="Check Box 7">
              <controlPr defaultSize="0" autoFill="0" autoLine="0" autoPict="0">
                <anchor moveWithCells="1">
                  <from>
                    <xdr:col>10</xdr:col>
                    <xdr:colOff>190500</xdr:colOff>
                    <xdr:row>28</xdr:row>
                    <xdr:rowOff>28575</xdr:rowOff>
                  </from>
                  <to>
                    <xdr:col>10</xdr:col>
                    <xdr:colOff>361950</xdr:colOff>
                    <xdr:row>29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6" r:id="rId10" name="Check Box 8">
              <controlPr defaultSize="0" autoFill="0" autoLine="0" autoPict="0">
                <anchor moveWithCells="1">
                  <from>
                    <xdr:col>12</xdr:col>
                    <xdr:colOff>152400</xdr:colOff>
                    <xdr:row>28</xdr:row>
                    <xdr:rowOff>19050</xdr:rowOff>
                  </from>
                  <to>
                    <xdr:col>13</xdr:col>
                    <xdr:colOff>133350</xdr:colOff>
                    <xdr:row>29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7" r:id="rId11" name="Check Box 9">
              <controlPr defaultSize="0" autoFill="0" autoLine="0" autoPict="0">
                <anchor moveWithCells="1">
                  <from>
                    <xdr:col>6</xdr:col>
                    <xdr:colOff>28575</xdr:colOff>
                    <xdr:row>27</xdr:row>
                    <xdr:rowOff>19050</xdr:rowOff>
                  </from>
                  <to>
                    <xdr:col>6</xdr:col>
                    <xdr:colOff>190500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8" r:id="rId12" name="Check Box 10">
              <controlPr defaultSize="0" autoFill="0" autoLine="0" autoPict="0">
                <anchor moveWithCells="1">
                  <from>
                    <xdr:col>8</xdr:col>
                    <xdr:colOff>38100</xdr:colOff>
                    <xdr:row>27</xdr:row>
                    <xdr:rowOff>19050</xdr:rowOff>
                  </from>
                  <to>
                    <xdr:col>8</xdr:col>
                    <xdr:colOff>209550</xdr:colOff>
                    <xdr:row>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0" r:id="rId13" name="Check Box 12">
              <controlPr defaultSize="0" autoFill="0" autoLine="0" autoPict="0">
                <anchor moveWithCells="1">
                  <from>
                    <xdr:col>6</xdr:col>
                    <xdr:colOff>28575</xdr:colOff>
                    <xdr:row>22</xdr:row>
                    <xdr:rowOff>47625</xdr:rowOff>
                  </from>
                  <to>
                    <xdr:col>6</xdr:col>
                    <xdr:colOff>190500</xdr:colOff>
                    <xdr:row>23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1" r:id="rId14" name="Check Box 13">
              <controlPr defaultSize="0" autoFill="0" autoLine="0" autoPict="0">
                <anchor moveWithCells="1">
                  <from>
                    <xdr:col>8</xdr:col>
                    <xdr:colOff>38100</xdr:colOff>
                    <xdr:row>22</xdr:row>
                    <xdr:rowOff>47625</xdr:rowOff>
                  </from>
                  <to>
                    <xdr:col>8</xdr:col>
                    <xdr:colOff>200025</xdr:colOff>
                    <xdr:row>23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0" r:id="rId15" name="Check Box 22">
              <controlPr defaultSize="0" autoFill="0" autoLine="0" autoPict="0">
                <anchor moveWithCells="1">
                  <from>
                    <xdr:col>17</xdr:col>
                    <xdr:colOff>0</xdr:colOff>
                    <xdr:row>22</xdr:row>
                    <xdr:rowOff>47625</xdr:rowOff>
                  </from>
                  <to>
                    <xdr:col>17</xdr:col>
                    <xdr:colOff>152400</xdr:colOff>
                    <xdr:row>23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1" r:id="rId16" name="Check Box 23">
              <controlPr defaultSize="0" autoFill="0" autoLine="0" autoPict="0">
                <anchor moveWithCells="1">
                  <from>
                    <xdr:col>18</xdr:col>
                    <xdr:colOff>9525</xdr:colOff>
                    <xdr:row>22</xdr:row>
                    <xdr:rowOff>57150</xdr:rowOff>
                  </from>
                  <to>
                    <xdr:col>18</xdr:col>
                    <xdr:colOff>171450</xdr:colOff>
                    <xdr:row>23</xdr:row>
                    <xdr:rowOff>85725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700-000000000000}">
          <x14:formula1>
            <xm:f>Legenda!$B$127:$B$153</xm:f>
          </x14:formula1>
          <xm:sqref>Q22 S22 R22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oglio8"/>
  <dimension ref="A2:O204"/>
  <sheetViews>
    <sheetView topLeftCell="A10" workbookViewId="0">
      <selection activeCell="B30" sqref="B30"/>
    </sheetView>
  </sheetViews>
  <sheetFormatPr defaultRowHeight="15" x14ac:dyDescent="0.25"/>
  <cols>
    <col min="2" max="2" width="42.28515625" customWidth="1"/>
    <col min="3" max="3" width="4.85546875" customWidth="1"/>
    <col min="5" max="5" width="5" customWidth="1"/>
    <col min="9" max="9" width="30.42578125" bestFit="1" customWidth="1"/>
  </cols>
  <sheetData>
    <row r="2" spans="2:15" ht="15.75" thickBot="1" x14ac:dyDescent="0.3"/>
    <row r="3" spans="2:15" ht="20.25" thickBot="1" x14ac:dyDescent="0.4">
      <c r="B3" s="364" t="s">
        <v>153</v>
      </c>
      <c r="C3" s="365"/>
      <c r="D3" s="365"/>
      <c r="E3" s="365"/>
      <c r="F3" s="365"/>
      <c r="G3" s="365"/>
      <c r="H3" s="365"/>
      <c r="I3" s="365"/>
      <c r="J3" s="365"/>
      <c r="K3" s="365"/>
      <c r="L3" s="365"/>
      <c r="M3" s="365"/>
      <c r="N3" s="365"/>
      <c r="O3" s="366"/>
    </row>
    <row r="4" spans="2:15" ht="15.75" thickBot="1" x14ac:dyDescent="0.3"/>
    <row r="5" spans="2:15" x14ac:dyDescent="0.25">
      <c r="B5" s="20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4"/>
    </row>
    <row r="6" spans="2:15" x14ac:dyDescent="0.25">
      <c r="B6" s="23" t="s">
        <v>11</v>
      </c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15"/>
    </row>
    <row r="7" spans="2:15" x14ac:dyDescent="0.25">
      <c r="B7" s="23" t="s">
        <v>12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15"/>
    </row>
    <row r="8" spans="2:15" x14ac:dyDescent="0.25">
      <c r="B8" s="23" t="s">
        <v>13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15"/>
    </row>
    <row r="9" spans="2:15" x14ac:dyDescent="0.25">
      <c r="B9" s="23" t="s">
        <v>14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15"/>
    </row>
    <row r="10" spans="2:15" x14ac:dyDescent="0.25">
      <c r="B10" s="23" t="s">
        <v>15</v>
      </c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15"/>
    </row>
    <row r="11" spans="2:15" x14ac:dyDescent="0.25">
      <c r="B11" s="23" t="s">
        <v>16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15"/>
    </row>
    <row r="12" spans="2:15" x14ac:dyDescent="0.25">
      <c r="B12" s="23" t="s">
        <v>17</v>
      </c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15"/>
    </row>
    <row r="13" spans="2:15" x14ac:dyDescent="0.25">
      <c r="B13" s="23" t="s">
        <v>83</v>
      </c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15"/>
    </row>
    <row r="14" spans="2:15" ht="15.75" thickBot="1" x14ac:dyDescent="0.3">
      <c r="B14" s="24" t="s">
        <v>18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8"/>
    </row>
    <row r="16" spans="2:15" ht="15.75" thickBot="1" x14ac:dyDescent="0.3"/>
    <row r="17" spans="2:12" ht="15.75" thickBot="1" x14ac:dyDescent="0.3">
      <c r="B17" s="26"/>
      <c r="E17" s="2"/>
      <c r="K17" s="33"/>
    </row>
    <row r="18" spans="2:12" x14ac:dyDescent="0.25">
      <c r="B18" s="27" t="s">
        <v>25</v>
      </c>
      <c r="E18" s="3" t="s">
        <v>96</v>
      </c>
      <c r="H18" t="s">
        <v>162</v>
      </c>
      <c r="I18" t="s">
        <v>154</v>
      </c>
      <c r="J18" t="s">
        <v>162</v>
      </c>
    </row>
    <row r="19" spans="2:12" ht="15.75" thickBot="1" x14ac:dyDescent="0.3">
      <c r="B19" s="28" t="s">
        <v>26</v>
      </c>
      <c r="E19" s="3" t="s">
        <v>97</v>
      </c>
      <c r="H19" t="s">
        <v>163</v>
      </c>
      <c r="I19" t="s">
        <v>155</v>
      </c>
      <c r="J19" t="s">
        <v>163</v>
      </c>
    </row>
    <row r="20" spans="2:12" x14ac:dyDescent="0.25">
      <c r="E20" s="3" t="s">
        <v>98</v>
      </c>
      <c r="H20" t="s">
        <v>166</v>
      </c>
      <c r="I20" t="s">
        <v>156</v>
      </c>
      <c r="J20" t="s">
        <v>166</v>
      </c>
    </row>
    <row r="21" spans="2:12" ht="15.75" thickBot="1" x14ac:dyDescent="0.3">
      <c r="E21" s="3" t="s">
        <v>99</v>
      </c>
      <c r="H21" t="s">
        <v>167</v>
      </c>
      <c r="I21" t="s">
        <v>157</v>
      </c>
      <c r="J21" t="s">
        <v>167</v>
      </c>
    </row>
    <row r="22" spans="2:12" x14ac:dyDescent="0.25">
      <c r="B22" s="26"/>
      <c r="E22" s="3" t="s">
        <v>100</v>
      </c>
      <c r="H22" t="s">
        <v>168</v>
      </c>
      <c r="I22" t="s">
        <v>158</v>
      </c>
      <c r="J22" t="s">
        <v>168</v>
      </c>
    </row>
    <row r="23" spans="2:12" x14ac:dyDescent="0.25">
      <c r="B23" s="27" t="s">
        <v>33</v>
      </c>
      <c r="E23" s="3" t="s">
        <v>101</v>
      </c>
      <c r="H23" t="s">
        <v>169</v>
      </c>
      <c r="I23" t="s">
        <v>159</v>
      </c>
      <c r="J23" t="s">
        <v>169</v>
      </c>
    </row>
    <row r="24" spans="2:12" ht="15.75" thickBot="1" x14ac:dyDescent="0.3">
      <c r="B24" s="28" t="s">
        <v>34</v>
      </c>
      <c r="E24" s="3" t="s">
        <v>102</v>
      </c>
      <c r="H24" t="s">
        <v>164</v>
      </c>
      <c r="I24" t="s">
        <v>160</v>
      </c>
      <c r="J24" t="s">
        <v>164</v>
      </c>
      <c r="L24" s="32"/>
    </row>
    <row r="25" spans="2:12" ht="15.75" thickBot="1" x14ac:dyDescent="0.3">
      <c r="E25" s="3" t="s">
        <v>103</v>
      </c>
      <c r="H25" t="s">
        <v>170</v>
      </c>
      <c r="I25" t="s">
        <v>161</v>
      </c>
      <c r="J25" t="s">
        <v>170</v>
      </c>
    </row>
    <row r="26" spans="2:12" x14ac:dyDescent="0.25">
      <c r="B26" s="2"/>
      <c r="E26" s="3" t="s">
        <v>104</v>
      </c>
      <c r="H26" t="s">
        <v>165</v>
      </c>
      <c r="I26" t="s">
        <v>171</v>
      </c>
      <c r="J26" t="s">
        <v>165</v>
      </c>
    </row>
    <row r="27" spans="2:12" x14ac:dyDescent="0.25">
      <c r="B27" s="3" t="s">
        <v>35</v>
      </c>
      <c r="E27" s="3" t="s">
        <v>105</v>
      </c>
      <c r="H27" t="s">
        <v>182</v>
      </c>
      <c r="I27" t="s">
        <v>172</v>
      </c>
      <c r="J27" t="s">
        <v>182</v>
      </c>
      <c r="L27" s="1"/>
    </row>
    <row r="28" spans="2:12" x14ac:dyDescent="0.25">
      <c r="B28" s="3" t="s">
        <v>36</v>
      </c>
      <c r="E28" s="3" t="s">
        <v>106</v>
      </c>
      <c r="H28" t="s">
        <v>179</v>
      </c>
      <c r="I28" t="s">
        <v>173</v>
      </c>
      <c r="J28" t="s">
        <v>179</v>
      </c>
    </row>
    <row r="29" spans="2:12" x14ac:dyDescent="0.25">
      <c r="B29" s="3" t="s">
        <v>645</v>
      </c>
      <c r="E29" s="3" t="s">
        <v>107</v>
      </c>
      <c r="H29" t="s">
        <v>183</v>
      </c>
      <c r="I29" t="s">
        <v>174</v>
      </c>
      <c r="J29" t="s">
        <v>183</v>
      </c>
    </row>
    <row r="30" spans="2:12" x14ac:dyDescent="0.25">
      <c r="B30" s="3" t="s">
        <v>646</v>
      </c>
      <c r="E30" s="3" t="s">
        <v>108</v>
      </c>
      <c r="H30" t="s">
        <v>180</v>
      </c>
      <c r="I30" t="s">
        <v>175</v>
      </c>
      <c r="J30" t="s">
        <v>180</v>
      </c>
    </row>
    <row r="31" spans="2:12" ht="15.75" thickBot="1" x14ac:dyDescent="0.3">
      <c r="B31" s="4" t="s">
        <v>37</v>
      </c>
      <c r="E31" s="3" t="s">
        <v>109</v>
      </c>
      <c r="H31" t="s">
        <v>184</v>
      </c>
      <c r="I31" t="s">
        <v>176</v>
      </c>
      <c r="J31" t="s">
        <v>184</v>
      </c>
      <c r="L31" s="1"/>
    </row>
    <row r="32" spans="2:12" ht="15.75" thickBot="1" x14ac:dyDescent="0.3">
      <c r="E32" s="3" t="s">
        <v>110</v>
      </c>
      <c r="H32" t="s">
        <v>185</v>
      </c>
      <c r="I32" t="s">
        <v>177</v>
      </c>
      <c r="J32" t="s">
        <v>185</v>
      </c>
    </row>
    <row r="33" spans="2:10" x14ac:dyDescent="0.25">
      <c r="B33" s="2"/>
      <c r="E33" s="3" t="s">
        <v>111</v>
      </c>
      <c r="H33" t="s">
        <v>186</v>
      </c>
      <c r="I33" t="s">
        <v>178</v>
      </c>
      <c r="J33" t="s">
        <v>186</v>
      </c>
    </row>
    <row r="34" spans="2:10" x14ac:dyDescent="0.25">
      <c r="B34" s="3" t="s">
        <v>87</v>
      </c>
      <c r="E34" s="3" t="s">
        <v>112</v>
      </c>
      <c r="H34" t="s">
        <v>356</v>
      </c>
      <c r="I34" t="s">
        <v>187</v>
      </c>
      <c r="J34" t="s">
        <v>356</v>
      </c>
    </row>
    <row r="35" spans="2:10" x14ac:dyDescent="0.25">
      <c r="B35" s="3" t="s">
        <v>88</v>
      </c>
      <c r="E35" s="3" t="s">
        <v>113</v>
      </c>
      <c r="H35" t="s">
        <v>357</v>
      </c>
      <c r="I35" t="s">
        <v>188</v>
      </c>
      <c r="J35" t="s">
        <v>357</v>
      </c>
    </row>
    <row r="36" spans="2:10" x14ac:dyDescent="0.25">
      <c r="B36" s="3" t="s">
        <v>89</v>
      </c>
      <c r="E36" s="3" t="s">
        <v>114</v>
      </c>
      <c r="H36" t="s">
        <v>362</v>
      </c>
      <c r="I36" t="s">
        <v>189</v>
      </c>
      <c r="J36" t="s">
        <v>362</v>
      </c>
    </row>
    <row r="37" spans="2:10" ht="15.75" thickBot="1" x14ac:dyDescent="0.3">
      <c r="B37" s="4" t="s">
        <v>90</v>
      </c>
      <c r="E37" s="3" t="s">
        <v>115</v>
      </c>
      <c r="H37" t="s">
        <v>363</v>
      </c>
      <c r="I37" t="s">
        <v>190</v>
      </c>
      <c r="J37" t="s">
        <v>363</v>
      </c>
    </row>
    <row r="38" spans="2:10" ht="15.75" thickBot="1" x14ac:dyDescent="0.3">
      <c r="E38" s="3" t="s">
        <v>116</v>
      </c>
      <c r="H38" t="s">
        <v>364</v>
      </c>
      <c r="I38" t="s">
        <v>191</v>
      </c>
      <c r="J38" t="s">
        <v>364</v>
      </c>
    </row>
    <row r="39" spans="2:10" x14ac:dyDescent="0.25">
      <c r="B39" s="2"/>
      <c r="E39" s="3" t="s">
        <v>117</v>
      </c>
      <c r="H39" t="s">
        <v>365</v>
      </c>
      <c r="I39" t="s">
        <v>192</v>
      </c>
      <c r="J39" t="s">
        <v>365</v>
      </c>
    </row>
    <row r="40" spans="2:10" x14ac:dyDescent="0.25">
      <c r="B40" s="3" t="s">
        <v>526</v>
      </c>
      <c r="E40" s="3" t="s">
        <v>118</v>
      </c>
      <c r="H40" t="s">
        <v>358</v>
      </c>
      <c r="I40" t="s">
        <v>193</v>
      </c>
      <c r="J40" t="s">
        <v>358</v>
      </c>
    </row>
    <row r="41" spans="2:10" x14ac:dyDescent="0.25">
      <c r="B41" s="3" t="s">
        <v>527</v>
      </c>
      <c r="E41" s="3" t="s">
        <v>119</v>
      </c>
      <c r="H41" t="s">
        <v>181</v>
      </c>
      <c r="I41" t="s">
        <v>194</v>
      </c>
      <c r="J41" t="s">
        <v>181</v>
      </c>
    </row>
    <row r="42" spans="2:10" x14ac:dyDescent="0.25">
      <c r="B42" s="3" t="s">
        <v>528</v>
      </c>
      <c r="E42" s="3" t="s">
        <v>120</v>
      </c>
      <c r="H42" t="s">
        <v>366</v>
      </c>
      <c r="I42" t="s">
        <v>195</v>
      </c>
      <c r="J42" t="s">
        <v>366</v>
      </c>
    </row>
    <row r="43" spans="2:10" ht="15.75" thickBot="1" x14ac:dyDescent="0.3">
      <c r="B43" s="4" t="s">
        <v>529</v>
      </c>
      <c r="E43" s="3" t="s">
        <v>121</v>
      </c>
      <c r="H43" t="s">
        <v>359</v>
      </c>
      <c r="I43" t="s">
        <v>196</v>
      </c>
      <c r="J43" t="s">
        <v>359</v>
      </c>
    </row>
    <row r="44" spans="2:10" ht="15.75" thickBot="1" x14ac:dyDescent="0.3">
      <c r="E44" s="4" t="s">
        <v>122</v>
      </c>
      <c r="H44" t="s">
        <v>367</v>
      </c>
      <c r="I44" t="s">
        <v>197</v>
      </c>
      <c r="J44" t="s">
        <v>367</v>
      </c>
    </row>
    <row r="45" spans="2:10" x14ac:dyDescent="0.25">
      <c r="B45" s="2"/>
      <c r="H45" t="s">
        <v>360</v>
      </c>
      <c r="I45" t="s">
        <v>198</v>
      </c>
      <c r="J45" t="s">
        <v>360</v>
      </c>
    </row>
    <row r="46" spans="2:10" x14ac:dyDescent="0.25">
      <c r="B46" s="3" t="s">
        <v>530</v>
      </c>
      <c r="H46" t="s">
        <v>368</v>
      </c>
      <c r="I46" t="s">
        <v>199</v>
      </c>
      <c r="J46" t="s">
        <v>368</v>
      </c>
    </row>
    <row r="47" spans="2:10" x14ac:dyDescent="0.25">
      <c r="B47" s="3" t="s">
        <v>531</v>
      </c>
      <c r="H47" t="s">
        <v>369</v>
      </c>
      <c r="I47" t="s">
        <v>200</v>
      </c>
      <c r="J47" t="s">
        <v>369</v>
      </c>
    </row>
    <row r="48" spans="2:10" x14ac:dyDescent="0.25">
      <c r="B48" s="3" t="s">
        <v>532</v>
      </c>
      <c r="H48" t="s">
        <v>370</v>
      </c>
      <c r="I48" t="s">
        <v>201</v>
      </c>
      <c r="J48" t="s">
        <v>370</v>
      </c>
    </row>
    <row r="49" spans="2:10" x14ac:dyDescent="0.25">
      <c r="B49" s="3" t="s">
        <v>533</v>
      </c>
      <c r="H49" t="s">
        <v>361</v>
      </c>
      <c r="I49" t="s">
        <v>202</v>
      </c>
      <c r="J49" t="s">
        <v>361</v>
      </c>
    </row>
    <row r="50" spans="2:10" x14ac:dyDescent="0.25">
      <c r="B50" s="3" t="s">
        <v>534</v>
      </c>
      <c r="H50" t="s">
        <v>371</v>
      </c>
      <c r="I50" t="s">
        <v>203</v>
      </c>
      <c r="J50" t="s">
        <v>371</v>
      </c>
    </row>
    <row r="51" spans="2:10" x14ac:dyDescent="0.25">
      <c r="B51" s="3" t="s">
        <v>535</v>
      </c>
      <c r="H51" t="s">
        <v>372</v>
      </c>
      <c r="I51" t="s">
        <v>204</v>
      </c>
      <c r="J51" t="s">
        <v>372</v>
      </c>
    </row>
    <row r="52" spans="2:10" x14ac:dyDescent="0.25">
      <c r="B52" s="3" t="s">
        <v>536</v>
      </c>
      <c r="H52" t="s">
        <v>373</v>
      </c>
      <c r="I52" t="s">
        <v>205</v>
      </c>
      <c r="J52" t="s">
        <v>373</v>
      </c>
    </row>
    <row r="53" spans="2:10" x14ac:dyDescent="0.25">
      <c r="B53" s="3" t="s">
        <v>537</v>
      </c>
      <c r="H53" t="s">
        <v>374</v>
      </c>
      <c r="I53" t="s">
        <v>206</v>
      </c>
      <c r="J53" t="s">
        <v>374</v>
      </c>
    </row>
    <row r="54" spans="2:10" x14ac:dyDescent="0.25">
      <c r="B54" s="3" t="s">
        <v>538</v>
      </c>
      <c r="H54" t="s">
        <v>375</v>
      </c>
      <c r="I54" t="s">
        <v>207</v>
      </c>
      <c r="J54" t="s">
        <v>375</v>
      </c>
    </row>
    <row r="55" spans="2:10" x14ac:dyDescent="0.25">
      <c r="B55" s="3" t="s">
        <v>426</v>
      </c>
      <c r="H55" t="s">
        <v>376</v>
      </c>
      <c r="I55" t="s">
        <v>208</v>
      </c>
      <c r="J55" t="s">
        <v>376</v>
      </c>
    </row>
    <row r="56" spans="2:10" x14ac:dyDescent="0.25">
      <c r="B56" s="3" t="s">
        <v>539</v>
      </c>
      <c r="H56" t="s">
        <v>377</v>
      </c>
      <c r="I56" t="s">
        <v>209</v>
      </c>
      <c r="J56" t="s">
        <v>377</v>
      </c>
    </row>
    <row r="57" spans="2:10" x14ac:dyDescent="0.25">
      <c r="B57" s="3" t="s">
        <v>540</v>
      </c>
      <c r="H57" t="s">
        <v>378</v>
      </c>
      <c r="I57" t="s">
        <v>210</v>
      </c>
      <c r="J57" t="s">
        <v>378</v>
      </c>
    </row>
    <row r="58" spans="2:10" x14ac:dyDescent="0.25">
      <c r="B58" s="3" t="s">
        <v>541</v>
      </c>
      <c r="H58" t="s">
        <v>379</v>
      </c>
      <c r="I58" t="s">
        <v>211</v>
      </c>
      <c r="J58" t="s">
        <v>379</v>
      </c>
    </row>
    <row r="59" spans="2:10" x14ac:dyDescent="0.25">
      <c r="B59" s="3" t="s">
        <v>542</v>
      </c>
      <c r="H59" t="s">
        <v>380</v>
      </c>
      <c r="I59" t="s">
        <v>212</v>
      </c>
      <c r="J59" t="s">
        <v>380</v>
      </c>
    </row>
    <row r="60" spans="2:10" x14ac:dyDescent="0.25">
      <c r="B60" s="3" t="s">
        <v>543</v>
      </c>
      <c r="H60" t="s">
        <v>381</v>
      </c>
      <c r="I60" t="s">
        <v>213</v>
      </c>
      <c r="J60" t="s">
        <v>381</v>
      </c>
    </row>
    <row r="61" spans="2:10" x14ac:dyDescent="0.25">
      <c r="B61" s="3" t="s">
        <v>544</v>
      </c>
      <c r="H61" t="s">
        <v>382</v>
      </c>
      <c r="I61" t="s">
        <v>214</v>
      </c>
      <c r="J61" t="s">
        <v>382</v>
      </c>
    </row>
    <row r="62" spans="2:10" x14ac:dyDescent="0.25">
      <c r="B62" s="3" t="s">
        <v>545</v>
      </c>
      <c r="H62" t="s">
        <v>383</v>
      </c>
      <c r="I62" t="s">
        <v>215</v>
      </c>
      <c r="J62" t="s">
        <v>383</v>
      </c>
    </row>
    <row r="63" spans="2:10" x14ac:dyDescent="0.25">
      <c r="B63" s="3" t="s">
        <v>546</v>
      </c>
      <c r="H63" t="s">
        <v>384</v>
      </c>
      <c r="I63" t="s">
        <v>216</v>
      </c>
      <c r="J63" t="s">
        <v>384</v>
      </c>
    </row>
    <row r="64" spans="2:10" x14ac:dyDescent="0.25">
      <c r="B64" s="3" t="s">
        <v>547</v>
      </c>
      <c r="H64" t="s">
        <v>385</v>
      </c>
      <c r="I64" t="s">
        <v>217</v>
      </c>
      <c r="J64" t="s">
        <v>385</v>
      </c>
    </row>
    <row r="65" spans="2:10" x14ac:dyDescent="0.25">
      <c r="B65" s="3" t="s">
        <v>548</v>
      </c>
      <c r="H65" t="s">
        <v>386</v>
      </c>
      <c r="I65" t="s">
        <v>218</v>
      </c>
      <c r="J65" t="s">
        <v>386</v>
      </c>
    </row>
    <row r="66" spans="2:10" x14ac:dyDescent="0.25">
      <c r="B66" s="3" t="s">
        <v>549</v>
      </c>
      <c r="H66" t="s">
        <v>387</v>
      </c>
      <c r="I66" t="s">
        <v>219</v>
      </c>
      <c r="J66" t="s">
        <v>387</v>
      </c>
    </row>
    <row r="67" spans="2:10" ht="15.75" thickBot="1" x14ac:dyDescent="0.3">
      <c r="B67" s="4" t="s">
        <v>550</v>
      </c>
      <c r="H67" t="s">
        <v>388</v>
      </c>
      <c r="I67" t="s">
        <v>220</v>
      </c>
      <c r="J67" t="s">
        <v>388</v>
      </c>
    </row>
    <row r="68" spans="2:10" ht="15.75" thickBot="1" x14ac:dyDescent="0.3">
      <c r="H68" t="s">
        <v>389</v>
      </c>
      <c r="I68" t="s">
        <v>221</v>
      </c>
      <c r="J68" t="s">
        <v>389</v>
      </c>
    </row>
    <row r="69" spans="2:10" x14ac:dyDescent="0.25">
      <c r="B69" s="2"/>
      <c r="H69" t="s">
        <v>390</v>
      </c>
      <c r="I69" t="s">
        <v>222</v>
      </c>
      <c r="J69" t="s">
        <v>390</v>
      </c>
    </row>
    <row r="70" spans="2:10" x14ac:dyDescent="0.25">
      <c r="B70" s="3" t="s">
        <v>591</v>
      </c>
      <c r="H70" t="s">
        <v>391</v>
      </c>
      <c r="I70" t="s">
        <v>223</v>
      </c>
      <c r="J70" t="s">
        <v>391</v>
      </c>
    </row>
    <row r="71" spans="2:10" x14ac:dyDescent="0.25">
      <c r="B71" s="3" t="s">
        <v>592</v>
      </c>
      <c r="H71" t="s">
        <v>392</v>
      </c>
      <c r="I71" t="s">
        <v>224</v>
      </c>
      <c r="J71" t="s">
        <v>392</v>
      </c>
    </row>
    <row r="72" spans="2:10" x14ac:dyDescent="0.25">
      <c r="B72" s="3" t="s">
        <v>593</v>
      </c>
      <c r="H72" t="s">
        <v>393</v>
      </c>
      <c r="I72" t="s">
        <v>225</v>
      </c>
      <c r="J72" t="s">
        <v>393</v>
      </c>
    </row>
    <row r="73" spans="2:10" x14ac:dyDescent="0.25">
      <c r="B73" s="3" t="s">
        <v>594</v>
      </c>
      <c r="H73" t="s">
        <v>394</v>
      </c>
      <c r="I73" t="s">
        <v>226</v>
      </c>
      <c r="J73" t="s">
        <v>394</v>
      </c>
    </row>
    <row r="74" spans="2:10" ht="15.75" thickBot="1" x14ac:dyDescent="0.3">
      <c r="B74" s="4" t="s">
        <v>595</v>
      </c>
      <c r="H74" t="s">
        <v>395</v>
      </c>
      <c r="I74" t="s">
        <v>227</v>
      </c>
      <c r="J74" t="s">
        <v>395</v>
      </c>
    </row>
    <row r="75" spans="2:10" ht="15.75" thickBot="1" x14ac:dyDescent="0.3">
      <c r="H75" t="s">
        <v>396</v>
      </c>
      <c r="I75" t="s">
        <v>228</v>
      </c>
      <c r="J75" t="s">
        <v>396</v>
      </c>
    </row>
    <row r="76" spans="2:10" ht="15.75" thickBot="1" x14ac:dyDescent="0.3">
      <c r="B76" s="91" t="s">
        <v>559</v>
      </c>
      <c r="C76" s="90">
        <v>3</v>
      </c>
      <c r="H76" t="s">
        <v>397</v>
      </c>
      <c r="I76" t="s">
        <v>229</v>
      </c>
      <c r="J76" t="s">
        <v>397</v>
      </c>
    </row>
    <row r="77" spans="2:10" x14ac:dyDescent="0.25">
      <c r="H77" t="s">
        <v>398</v>
      </c>
      <c r="I77" t="s">
        <v>230</v>
      </c>
      <c r="J77" t="s">
        <v>398</v>
      </c>
    </row>
    <row r="78" spans="2:10" x14ac:dyDescent="0.25">
      <c r="H78" t="s">
        <v>399</v>
      </c>
      <c r="I78" t="s">
        <v>231</v>
      </c>
      <c r="J78" t="s">
        <v>399</v>
      </c>
    </row>
    <row r="79" spans="2:10" x14ac:dyDescent="0.25">
      <c r="D79" s="264"/>
      <c r="E79" s="264"/>
      <c r="F79" s="264"/>
      <c r="H79" t="s">
        <v>400</v>
      </c>
      <c r="I79" t="s">
        <v>232</v>
      </c>
      <c r="J79" t="s">
        <v>400</v>
      </c>
    </row>
    <row r="80" spans="2:10" x14ac:dyDescent="0.25">
      <c r="D80" s="136"/>
      <c r="H80" t="s">
        <v>401</v>
      </c>
      <c r="I80" t="s">
        <v>233</v>
      </c>
      <c r="J80" t="s">
        <v>401</v>
      </c>
    </row>
    <row r="81" spans="1:15" ht="14.45" customHeight="1" x14ac:dyDescent="0.25">
      <c r="A81" s="357" t="s">
        <v>590</v>
      </c>
      <c r="B81" s="158"/>
      <c r="C81" s="159"/>
      <c r="D81" s="159"/>
      <c r="E81" s="159"/>
      <c r="F81" s="160"/>
      <c r="G81" s="136"/>
      <c r="H81" t="s">
        <v>402</v>
      </c>
      <c r="I81" t="s">
        <v>234</v>
      </c>
      <c r="J81" t="s">
        <v>402</v>
      </c>
    </row>
    <row r="82" spans="1:15" x14ac:dyDescent="0.25">
      <c r="A82" s="358"/>
      <c r="B82" s="5"/>
      <c r="C82" s="5"/>
      <c r="D82" s="5"/>
      <c r="E82" s="360" t="s">
        <v>580</v>
      </c>
      <c r="F82" s="361"/>
      <c r="H82" t="s">
        <v>403</v>
      </c>
      <c r="I82" t="s">
        <v>235</v>
      </c>
      <c r="J82" t="s">
        <v>403</v>
      </c>
    </row>
    <row r="83" spans="1:15" x14ac:dyDescent="0.25">
      <c r="A83" s="358"/>
      <c r="B83" s="155"/>
      <c r="C83" s="275" t="b">
        <v>0</v>
      </c>
      <c r="D83" s="275"/>
      <c r="E83" s="275" t="b">
        <v>0</v>
      </c>
      <c r="F83" s="275"/>
      <c r="H83" t="s">
        <v>404</v>
      </c>
      <c r="I83" t="s">
        <v>236</v>
      </c>
      <c r="J83" t="s">
        <v>404</v>
      </c>
    </row>
    <row r="84" spans="1:15" x14ac:dyDescent="0.25">
      <c r="A84" s="358"/>
      <c r="B84" s="5"/>
      <c r="C84" s="275" t="b">
        <v>0</v>
      </c>
      <c r="D84" s="275"/>
      <c r="E84" s="275" t="b">
        <v>0</v>
      </c>
      <c r="F84" s="275"/>
      <c r="H84" t="s">
        <v>405</v>
      </c>
      <c r="I84" t="s">
        <v>237</v>
      </c>
      <c r="J84" t="s">
        <v>405</v>
      </c>
      <c r="O84" s="136"/>
    </row>
    <row r="85" spans="1:15" x14ac:dyDescent="0.25">
      <c r="A85" s="358"/>
      <c r="B85" s="5"/>
      <c r="C85" s="275" t="b">
        <v>0</v>
      </c>
      <c r="D85" s="275"/>
      <c r="E85" s="275" t="b">
        <v>0</v>
      </c>
      <c r="F85" s="275"/>
      <c r="H85" t="s">
        <v>406</v>
      </c>
      <c r="I85" t="s">
        <v>238</v>
      </c>
      <c r="J85" t="s">
        <v>406</v>
      </c>
    </row>
    <row r="86" spans="1:15" x14ac:dyDescent="0.25">
      <c r="A86" s="358"/>
      <c r="B86" s="5"/>
      <c r="C86" s="275" t="b">
        <v>0</v>
      </c>
      <c r="D86" s="275"/>
      <c r="E86" s="360" t="s">
        <v>581</v>
      </c>
      <c r="F86" s="361"/>
      <c r="H86" t="s">
        <v>407</v>
      </c>
      <c r="I86" t="s">
        <v>239</v>
      </c>
      <c r="J86" t="s">
        <v>407</v>
      </c>
    </row>
    <row r="87" spans="1:15" x14ac:dyDescent="0.25">
      <c r="A87" s="358"/>
      <c r="B87" s="5"/>
      <c r="C87" s="275" t="b">
        <v>0</v>
      </c>
      <c r="D87" s="275"/>
      <c r="E87" s="275" t="b">
        <v>0</v>
      </c>
      <c r="F87" s="275"/>
      <c r="H87" t="s">
        <v>408</v>
      </c>
      <c r="I87" t="s">
        <v>240</v>
      </c>
      <c r="J87" t="s">
        <v>408</v>
      </c>
    </row>
    <row r="88" spans="1:15" x14ac:dyDescent="0.25">
      <c r="A88" s="358"/>
      <c r="B88" s="5"/>
      <c r="C88" s="5"/>
      <c r="D88" s="5"/>
      <c r="E88" s="275" t="b">
        <v>0</v>
      </c>
      <c r="F88" s="275"/>
      <c r="H88" t="s">
        <v>409</v>
      </c>
      <c r="I88" t="s">
        <v>241</v>
      </c>
      <c r="J88" t="s">
        <v>409</v>
      </c>
    </row>
    <row r="89" spans="1:15" x14ac:dyDescent="0.25">
      <c r="A89" s="358"/>
      <c r="B89" s="5"/>
      <c r="C89" s="5"/>
      <c r="D89" s="5"/>
      <c r="E89" s="275" t="b">
        <v>0</v>
      </c>
      <c r="F89" s="275"/>
      <c r="H89" t="s">
        <v>410</v>
      </c>
      <c r="I89" t="s">
        <v>242</v>
      </c>
      <c r="J89" t="s">
        <v>410</v>
      </c>
    </row>
    <row r="90" spans="1:15" x14ac:dyDescent="0.25">
      <c r="A90" s="358"/>
      <c r="B90" s="5"/>
      <c r="C90" s="5"/>
      <c r="D90" s="5"/>
      <c r="E90" s="360" t="s">
        <v>586</v>
      </c>
      <c r="F90" s="361"/>
      <c r="H90" t="s">
        <v>411</v>
      </c>
      <c r="I90" t="s">
        <v>243</v>
      </c>
      <c r="J90" t="s">
        <v>411</v>
      </c>
    </row>
    <row r="91" spans="1:15" x14ac:dyDescent="0.25">
      <c r="A91" s="358"/>
      <c r="B91" s="5"/>
      <c r="C91" s="5"/>
      <c r="D91" s="5"/>
      <c r="E91" s="275" t="b">
        <v>0</v>
      </c>
      <c r="F91" s="328"/>
      <c r="H91" t="s">
        <v>412</v>
      </c>
      <c r="I91" t="s">
        <v>244</v>
      </c>
      <c r="J91" t="s">
        <v>412</v>
      </c>
    </row>
    <row r="92" spans="1:15" x14ac:dyDescent="0.25">
      <c r="A92" s="358"/>
      <c r="B92" s="5"/>
      <c r="C92" s="5"/>
      <c r="D92" s="5"/>
      <c r="E92" s="275" t="b">
        <v>0</v>
      </c>
      <c r="F92" s="328"/>
      <c r="H92" t="s">
        <v>413</v>
      </c>
      <c r="I92" t="s">
        <v>245</v>
      </c>
      <c r="J92" t="s">
        <v>413</v>
      </c>
    </row>
    <row r="93" spans="1:15" x14ac:dyDescent="0.25">
      <c r="A93" s="358"/>
      <c r="B93" s="5" t="s">
        <v>582</v>
      </c>
      <c r="C93" s="5"/>
      <c r="D93" s="5"/>
      <c r="E93" s="275" t="b">
        <v>0</v>
      </c>
      <c r="F93" s="328"/>
      <c r="H93" t="s">
        <v>414</v>
      </c>
      <c r="I93" t="s">
        <v>246</v>
      </c>
      <c r="J93" t="s">
        <v>414</v>
      </c>
    </row>
    <row r="94" spans="1:15" x14ac:dyDescent="0.25">
      <c r="A94" s="358"/>
      <c r="B94" s="5" t="s">
        <v>584</v>
      </c>
      <c r="C94" s="5"/>
      <c r="D94" s="5"/>
      <c r="E94" s="275" t="b">
        <v>0</v>
      </c>
      <c r="F94" s="328"/>
      <c r="H94" t="s">
        <v>415</v>
      </c>
      <c r="I94" t="s">
        <v>247</v>
      </c>
      <c r="J94" t="s">
        <v>415</v>
      </c>
    </row>
    <row r="95" spans="1:15" x14ac:dyDescent="0.25">
      <c r="A95" s="358"/>
      <c r="B95" s="5" t="s">
        <v>583</v>
      </c>
      <c r="C95" s="5"/>
      <c r="D95" s="5"/>
      <c r="E95" s="275" t="b">
        <v>0</v>
      </c>
      <c r="F95" s="328"/>
      <c r="H95" t="s">
        <v>416</v>
      </c>
      <c r="I95" t="s">
        <v>248</v>
      </c>
      <c r="J95" t="s">
        <v>416</v>
      </c>
    </row>
    <row r="96" spans="1:15" x14ac:dyDescent="0.25">
      <c r="A96" s="358"/>
      <c r="B96" s="5" t="s">
        <v>585</v>
      </c>
      <c r="C96" s="5"/>
      <c r="D96" s="5"/>
      <c r="E96" s="360" t="s">
        <v>587</v>
      </c>
      <c r="F96" s="361"/>
      <c r="H96" t="s">
        <v>417</v>
      </c>
      <c r="I96" t="s">
        <v>249</v>
      </c>
      <c r="J96" t="s">
        <v>417</v>
      </c>
    </row>
    <row r="97" spans="1:10" x14ac:dyDescent="0.25">
      <c r="A97" s="358"/>
      <c r="B97" s="5" t="s">
        <v>588</v>
      </c>
      <c r="C97" s="5"/>
      <c r="D97" s="5"/>
      <c r="E97" s="275" t="b">
        <v>0</v>
      </c>
      <c r="F97" s="328"/>
      <c r="H97" t="s">
        <v>418</v>
      </c>
      <c r="I97" t="s">
        <v>250</v>
      </c>
      <c r="J97" t="s">
        <v>418</v>
      </c>
    </row>
    <row r="98" spans="1:10" x14ac:dyDescent="0.25">
      <c r="A98" s="358"/>
      <c r="B98" s="5" t="s">
        <v>589</v>
      </c>
      <c r="C98" s="5"/>
      <c r="D98" s="5"/>
      <c r="E98" s="275" t="b">
        <v>0</v>
      </c>
      <c r="F98" s="328"/>
      <c r="H98" t="s">
        <v>419</v>
      </c>
      <c r="I98" t="s">
        <v>251</v>
      </c>
      <c r="J98" t="s">
        <v>419</v>
      </c>
    </row>
    <row r="99" spans="1:10" x14ac:dyDescent="0.25">
      <c r="A99" s="358"/>
      <c r="B99" s="5"/>
      <c r="C99" s="5"/>
      <c r="D99" s="5"/>
      <c r="E99" s="275" t="b">
        <v>0</v>
      </c>
      <c r="F99" s="328"/>
      <c r="H99" t="s">
        <v>420</v>
      </c>
      <c r="I99" t="s">
        <v>252</v>
      </c>
      <c r="J99" t="s">
        <v>420</v>
      </c>
    </row>
    <row r="100" spans="1:10" x14ac:dyDescent="0.25">
      <c r="A100" s="359"/>
      <c r="B100" s="11"/>
      <c r="C100" s="11"/>
      <c r="D100" s="11"/>
      <c r="E100" s="11"/>
      <c r="F100" s="75"/>
      <c r="H100" t="s">
        <v>421</v>
      </c>
      <c r="I100" t="s">
        <v>253</v>
      </c>
      <c r="J100" t="s">
        <v>421</v>
      </c>
    </row>
    <row r="101" spans="1:10" x14ac:dyDescent="0.25">
      <c r="H101" t="s">
        <v>422</v>
      </c>
      <c r="I101" t="s">
        <v>254</v>
      </c>
      <c r="J101" t="s">
        <v>422</v>
      </c>
    </row>
    <row r="102" spans="1:10" x14ac:dyDescent="0.25">
      <c r="H102" t="s">
        <v>423</v>
      </c>
      <c r="I102" t="s">
        <v>255</v>
      </c>
      <c r="J102" t="s">
        <v>423</v>
      </c>
    </row>
    <row r="103" spans="1:10" x14ac:dyDescent="0.25">
      <c r="H103" t="s">
        <v>424</v>
      </c>
      <c r="I103" t="s">
        <v>256</v>
      </c>
      <c r="J103" t="s">
        <v>424</v>
      </c>
    </row>
    <row r="104" spans="1:10" x14ac:dyDescent="0.25">
      <c r="H104" t="s">
        <v>425</v>
      </c>
      <c r="I104" t="s">
        <v>257</v>
      </c>
      <c r="J104" t="s">
        <v>425</v>
      </c>
    </row>
    <row r="105" spans="1:10" x14ac:dyDescent="0.25">
      <c r="H105" t="s">
        <v>426</v>
      </c>
      <c r="I105" t="s">
        <v>258</v>
      </c>
      <c r="J105" t="s">
        <v>426</v>
      </c>
    </row>
    <row r="106" spans="1:10" x14ac:dyDescent="0.25">
      <c r="B106" s="5"/>
      <c r="C106" s="5"/>
      <c r="H106" t="s">
        <v>427</v>
      </c>
      <c r="I106" t="s">
        <v>259</v>
      </c>
      <c r="J106" t="s">
        <v>427</v>
      </c>
    </row>
    <row r="107" spans="1:10" x14ac:dyDescent="0.25">
      <c r="B107" s="5"/>
      <c r="C107" s="5"/>
      <c r="H107" t="s">
        <v>428</v>
      </c>
      <c r="I107" t="s">
        <v>260</v>
      </c>
      <c r="J107" t="s">
        <v>428</v>
      </c>
    </row>
    <row r="108" spans="1:10" x14ac:dyDescent="0.25">
      <c r="B108" s="5"/>
      <c r="C108" s="5"/>
      <c r="H108" t="s">
        <v>429</v>
      </c>
      <c r="I108" t="s">
        <v>261</v>
      </c>
      <c r="J108" t="s">
        <v>429</v>
      </c>
    </row>
    <row r="109" spans="1:10" x14ac:dyDescent="0.25">
      <c r="B109" s="5"/>
      <c r="C109" s="5"/>
      <c r="H109" t="s">
        <v>430</v>
      </c>
      <c r="I109" t="s">
        <v>262</v>
      </c>
      <c r="J109" t="s">
        <v>430</v>
      </c>
    </row>
    <row r="110" spans="1:10" x14ac:dyDescent="0.25">
      <c r="B110" s="362" t="s">
        <v>598</v>
      </c>
      <c r="C110" s="363"/>
      <c r="D110" s="363"/>
      <c r="E110" s="363"/>
      <c r="F110" s="71"/>
      <c r="H110" t="s">
        <v>431</v>
      </c>
      <c r="I110" t="s">
        <v>263</v>
      </c>
      <c r="J110" t="s">
        <v>431</v>
      </c>
    </row>
    <row r="111" spans="1:10" ht="15.75" thickBot="1" x14ac:dyDescent="0.3">
      <c r="B111" s="72"/>
      <c r="C111" s="5"/>
      <c r="D111" s="5"/>
      <c r="E111" s="5"/>
      <c r="F111" s="74"/>
      <c r="H111" t="s">
        <v>432</v>
      </c>
      <c r="I111" t="s">
        <v>264</v>
      </c>
      <c r="J111" t="s">
        <v>432</v>
      </c>
    </row>
    <row r="112" spans="1:10" x14ac:dyDescent="0.25">
      <c r="B112" s="176" t="s">
        <v>526</v>
      </c>
      <c r="C112" s="5"/>
      <c r="D112" s="5"/>
      <c r="E112" s="5"/>
      <c r="F112" s="74"/>
      <c r="H112" t="s">
        <v>433</v>
      </c>
      <c r="I112" t="s">
        <v>265</v>
      </c>
      <c r="J112" t="s">
        <v>433</v>
      </c>
    </row>
    <row r="113" spans="2:10" x14ac:dyDescent="0.25">
      <c r="B113" s="177" t="s">
        <v>527</v>
      </c>
      <c r="C113" s="5"/>
      <c r="D113" s="5"/>
      <c r="E113" s="5"/>
      <c r="F113" s="74"/>
      <c r="H113" t="s">
        <v>434</v>
      </c>
      <c r="I113" t="s">
        <v>266</v>
      </c>
      <c r="J113" t="s">
        <v>434</v>
      </c>
    </row>
    <row r="114" spans="2:10" x14ac:dyDescent="0.25">
      <c r="B114" s="177" t="s">
        <v>528</v>
      </c>
      <c r="C114" s="5"/>
      <c r="D114" s="5"/>
      <c r="E114" s="5"/>
      <c r="F114" s="74"/>
      <c r="H114" t="s">
        <v>435</v>
      </c>
      <c r="I114" t="s">
        <v>267</v>
      </c>
      <c r="J114" t="s">
        <v>435</v>
      </c>
    </row>
    <row r="115" spans="2:10" ht="15.75" thickBot="1" x14ac:dyDescent="0.3">
      <c r="B115" s="178" t="s">
        <v>529</v>
      </c>
      <c r="C115" s="5"/>
      <c r="D115" s="5"/>
      <c r="E115" s="5"/>
      <c r="F115" s="74"/>
      <c r="H115" t="s">
        <v>436</v>
      </c>
      <c r="I115" t="s">
        <v>268</v>
      </c>
      <c r="J115" t="s">
        <v>436</v>
      </c>
    </row>
    <row r="116" spans="2:10" ht="15.75" thickBot="1" x14ac:dyDescent="0.3">
      <c r="B116" s="72"/>
      <c r="C116" s="5"/>
      <c r="D116" s="5"/>
      <c r="E116" s="5"/>
      <c r="F116" s="74"/>
      <c r="H116" t="s">
        <v>437</v>
      </c>
      <c r="I116" t="s">
        <v>269</v>
      </c>
      <c r="J116" t="s">
        <v>437</v>
      </c>
    </row>
    <row r="117" spans="2:10" x14ac:dyDescent="0.25">
      <c r="B117" s="72"/>
      <c r="C117" s="20" t="s">
        <v>454</v>
      </c>
      <c r="D117" s="13" t="s">
        <v>599</v>
      </c>
      <c r="E117" s="13"/>
      <c r="F117" s="179"/>
      <c r="H117" t="s">
        <v>438</v>
      </c>
      <c r="I117" t="s">
        <v>270</v>
      </c>
      <c r="J117" t="s">
        <v>438</v>
      </c>
    </row>
    <row r="118" spans="2:10" x14ac:dyDescent="0.25">
      <c r="B118" s="72"/>
      <c r="C118" s="174" t="s">
        <v>597</v>
      </c>
      <c r="D118" s="5" t="s">
        <v>600</v>
      </c>
      <c r="E118" s="5"/>
      <c r="F118" s="74"/>
      <c r="H118" t="s">
        <v>439</v>
      </c>
      <c r="I118" t="s">
        <v>271</v>
      </c>
      <c r="J118" t="s">
        <v>439</v>
      </c>
    </row>
    <row r="119" spans="2:10" x14ac:dyDescent="0.25">
      <c r="B119" s="72"/>
      <c r="C119" s="174" t="s">
        <v>596</v>
      </c>
      <c r="D119" s="5" t="s">
        <v>601</v>
      </c>
      <c r="E119" s="5"/>
      <c r="F119" s="74"/>
      <c r="H119" t="s">
        <v>440</v>
      </c>
      <c r="I119" t="s">
        <v>272</v>
      </c>
      <c r="J119" t="s">
        <v>440</v>
      </c>
    </row>
    <row r="120" spans="2:10" x14ac:dyDescent="0.25">
      <c r="B120" s="72"/>
      <c r="C120" s="174" t="s">
        <v>502</v>
      </c>
      <c r="D120" s="5" t="s">
        <v>602</v>
      </c>
      <c r="E120" s="5"/>
      <c r="F120" s="74"/>
      <c r="H120" t="s">
        <v>441</v>
      </c>
      <c r="I120" t="s">
        <v>273</v>
      </c>
      <c r="J120" t="s">
        <v>441</v>
      </c>
    </row>
    <row r="121" spans="2:10" ht="15.75" thickBot="1" x14ac:dyDescent="0.3">
      <c r="B121" s="72"/>
      <c r="C121" s="175" t="s">
        <v>500</v>
      </c>
      <c r="D121" s="17" t="s">
        <v>603</v>
      </c>
      <c r="E121" s="17"/>
      <c r="F121" s="180"/>
      <c r="H121" t="s">
        <v>442</v>
      </c>
      <c r="I121" t="s">
        <v>274</v>
      </c>
      <c r="J121" t="s">
        <v>442</v>
      </c>
    </row>
    <row r="122" spans="2:10" x14ac:dyDescent="0.25">
      <c r="B122" s="72"/>
      <c r="C122" s="5"/>
      <c r="D122" s="5"/>
      <c r="E122" s="5"/>
      <c r="F122" s="74"/>
      <c r="H122" t="s">
        <v>443</v>
      </c>
      <c r="I122" t="s">
        <v>275</v>
      </c>
      <c r="J122" t="s">
        <v>443</v>
      </c>
    </row>
    <row r="123" spans="2:10" x14ac:dyDescent="0.25">
      <c r="B123" s="94"/>
      <c r="C123" s="11"/>
      <c r="D123" s="11"/>
      <c r="E123" s="11"/>
      <c r="F123" s="75"/>
      <c r="H123" t="s">
        <v>444</v>
      </c>
      <c r="I123" t="s">
        <v>276</v>
      </c>
      <c r="J123" t="s">
        <v>444</v>
      </c>
    </row>
    <row r="124" spans="2:10" x14ac:dyDescent="0.25">
      <c r="H124" t="s">
        <v>445</v>
      </c>
      <c r="I124" t="s">
        <v>277</v>
      </c>
      <c r="J124" t="s">
        <v>445</v>
      </c>
    </row>
    <row r="125" spans="2:10" x14ac:dyDescent="0.25">
      <c r="H125" t="s">
        <v>446</v>
      </c>
      <c r="I125" t="s">
        <v>278</v>
      </c>
      <c r="J125" t="s">
        <v>446</v>
      </c>
    </row>
    <row r="126" spans="2:10" x14ac:dyDescent="0.25">
      <c r="B126" t="s">
        <v>638</v>
      </c>
      <c r="H126" t="s">
        <v>447</v>
      </c>
      <c r="I126" t="s">
        <v>279</v>
      </c>
      <c r="J126" t="s">
        <v>447</v>
      </c>
    </row>
    <row r="127" spans="2:10" x14ac:dyDescent="0.25">
      <c r="B127" s="5"/>
      <c r="H127" t="s">
        <v>448</v>
      </c>
      <c r="I127" t="s">
        <v>280</v>
      </c>
      <c r="J127" t="s">
        <v>448</v>
      </c>
    </row>
    <row r="128" spans="2:10" x14ac:dyDescent="0.25">
      <c r="B128" s="194" t="s">
        <v>604</v>
      </c>
      <c r="H128" t="s">
        <v>449</v>
      </c>
      <c r="I128" t="s">
        <v>281</v>
      </c>
      <c r="J128" t="s">
        <v>449</v>
      </c>
    </row>
    <row r="129" spans="2:10" x14ac:dyDescent="0.25">
      <c r="B129" s="195" t="s">
        <v>605</v>
      </c>
      <c r="H129" t="s">
        <v>451</v>
      </c>
      <c r="I129" t="s">
        <v>450</v>
      </c>
      <c r="J129" t="s">
        <v>451</v>
      </c>
    </row>
    <row r="130" spans="2:10" x14ac:dyDescent="0.25">
      <c r="B130" s="195" t="s">
        <v>606</v>
      </c>
      <c r="H130" t="s">
        <v>452</v>
      </c>
      <c r="I130" t="s">
        <v>282</v>
      </c>
      <c r="J130" t="s">
        <v>452</v>
      </c>
    </row>
    <row r="131" spans="2:10" x14ac:dyDescent="0.25">
      <c r="B131" s="195" t="s">
        <v>607</v>
      </c>
      <c r="H131" t="s">
        <v>457</v>
      </c>
      <c r="I131" t="s">
        <v>456</v>
      </c>
      <c r="J131" t="s">
        <v>457</v>
      </c>
    </row>
    <row r="132" spans="2:10" x14ac:dyDescent="0.25">
      <c r="B132" s="195" t="s">
        <v>608</v>
      </c>
      <c r="H132" t="s">
        <v>458</v>
      </c>
      <c r="I132" t="s">
        <v>283</v>
      </c>
      <c r="J132" t="s">
        <v>458</v>
      </c>
    </row>
    <row r="133" spans="2:10" x14ac:dyDescent="0.25">
      <c r="B133" s="195" t="s">
        <v>609</v>
      </c>
      <c r="H133" t="s">
        <v>453</v>
      </c>
      <c r="I133" t="s">
        <v>284</v>
      </c>
      <c r="J133" t="s">
        <v>453</v>
      </c>
    </row>
    <row r="134" spans="2:10" x14ac:dyDescent="0.25">
      <c r="B134" s="195" t="s">
        <v>610</v>
      </c>
      <c r="H134" t="s">
        <v>459</v>
      </c>
      <c r="I134" t="s">
        <v>285</v>
      </c>
      <c r="J134" t="s">
        <v>459</v>
      </c>
    </row>
    <row r="135" spans="2:10" x14ac:dyDescent="0.25">
      <c r="B135" s="195" t="s">
        <v>611</v>
      </c>
      <c r="H135" t="s">
        <v>460</v>
      </c>
      <c r="I135" t="s">
        <v>286</v>
      </c>
      <c r="J135" t="s">
        <v>460</v>
      </c>
    </row>
    <row r="136" spans="2:10" x14ac:dyDescent="0.25">
      <c r="B136" s="195" t="s">
        <v>612</v>
      </c>
      <c r="H136" t="s">
        <v>455</v>
      </c>
      <c r="I136" t="s">
        <v>287</v>
      </c>
      <c r="J136" t="s">
        <v>455</v>
      </c>
    </row>
    <row r="137" spans="2:10" x14ac:dyDescent="0.25">
      <c r="B137" s="195" t="s">
        <v>613</v>
      </c>
      <c r="H137" t="s">
        <v>135</v>
      </c>
      <c r="I137" t="s">
        <v>288</v>
      </c>
      <c r="J137" t="s">
        <v>135</v>
      </c>
    </row>
    <row r="138" spans="2:10" x14ac:dyDescent="0.25">
      <c r="B138" s="195" t="s">
        <v>614</v>
      </c>
      <c r="H138" t="s">
        <v>454</v>
      </c>
      <c r="I138" t="s">
        <v>289</v>
      </c>
      <c r="J138" t="s">
        <v>454</v>
      </c>
    </row>
    <row r="139" spans="2:10" x14ac:dyDescent="0.25">
      <c r="B139" s="195" t="s">
        <v>615</v>
      </c>
      <c r="H139" t="s">
        <v>461</v>
      </c>
      <c r="I139" t="s">
        <v>290</v>
      </c>
      <c r="J139" t="s">
        <v>461</v>
      </c>
    </row>
    <row r="140" spans="2:10" x14ac:dyDescent="0.25">
      <c r="B140" s="195" t="s">
        <v>616</v>
      </c>
      <c r="H140" t="s">
        <v>462</v>
      </c>
      <c r="I140" t="s">
        <v>291</v>
      </c>
      <c r="J140" t="s">
        <v>462</v>
      </c>
    </row>
    <row r="141" spans="2:10" x14ac:dyDescent="0.25">
      <c r="B141" s="195" t="s">
        <v>617</v>
      </c>
      <c r="H141" t="s">
        <v>463</v>
      </c>
      <c r="I141" t="s">
        <v>292</v>
      </c>
      <c r="J141" t="s">
        <v>463</v>
      </c>
    </row>
    <row r="142" spans="2:10" x14ac:dyDescent="0.25">
      <c r="B142" s="195" t="s">
        <v>618</v>
      </c>
      <c r="H142" t="s">
        <v>464</v>
      </c>
      <c r="I142" t="s">
        <v>293</v>
      </c>
      <c r="J142" t="s">
        <v>464</v>
      </c>
    </row>
    <row r="143" spans="2:10" x14ac:dyDescent="0.25">
      <c r="B143" s="195" t="s">
        <v>619</v>
      </c>
      <c r="H143" t="s">
        <v>465</v>
      </c>
      <c r="I143" t="s">
        <v>294</v>
      </c>
      <c r="J143" t="s">
        <v>465</v>
      </c>
    </row>
    <row r="144" spans="2:10" x14ac:dyDescent="0.25">
      <c r="B144" s="195" t="s">
        <v>620</v>
      </c>
      <c r="H144" t="s">
        <v>466</v>
      </c>
      <c r="I144" t="s">
        <v>295</v>
      </c>
      <c r="J144" t="s">
        <v>466</v>
      </c>
    </row>
    <row r="145" spans="2:10" x14ac:dyDescent="0.25">
      <c r="B145" s="196" t="s">
        <v>621</v>
      </c>
      <c r="H145" t="s">
        <v>467</v>
      </c>
      <c r="I145" t="s">
        <v>296</v>
      </c>
      <c r="J145" t="s">
        <v>467</v>
      </c>
    </row>
    <row r="146" spans="2:10" x14ac:dyDescent="0.25">
      <c r="B146" s="196" t="s">
        <v>622</v>
      </c>
      <c r="H146" t="s">
        <v>468</v>
      </c>
      <c r="I146" t="s">
        <v>297</v>
      </c>
      <c r="J146" t="s">
        <v>468</v>
      </c>
    </row>
    <row r="147" spans="2:10" x14ac:dyDescent="0.25">
      <c r="B147" s="196" t="s">
        <v>623</v>
      </c>
      <c r="H147" t="s">
        <v>469</v>
      </c>
      <c r="I147" t="s">
        <v>298</v>
      </c>
      <c r="J147" t="s">
        <v>469</v>
      </c>
    </row>
    <row r="148" spans="2:10" x14ac:dyDescent="0.25">
      <c r="B148" s="196" t="s">
        <v>624</v>
      </c>
      <c r="H148" t="s">
        <v>470</v>
      </c>
      <c r="I148" t="s">
        <v>299</v>
      </c>
      <c r="J148" t="s">
        <v>470</v>
      </c>
    </row>
    <row r="149" spans="2:10" x14ac:dyDescent="0.25">
      <c r="B149" s="196" t="s">
        <v>625</v>
      </c>
      <c r="H149" t="s">
        <v>471</v>
      </c>
      <c r="I149" t="s">
        <v>300</v>
      </c>
      <c r="J149" t="s">
        <v>471</v>
      </c>
    </row>
    <row r="150" spans="2:10" x14ac:dyDescent="0.25">
      <c r="B150" s="196" t="s">
        <v>626</v>
      </c>
      <c r="H150" t="s">
        <v>472</v>
      </c>
      <c r="I150" t="s">
        <v>301</v>
      </c>
      <c r="J150" t="s">
        <v>472</v>
      </c>
    </row>
    <row r="151" spans="2:10" x14ac:dyDescent="0.25">
      <c r="B151" s="196" t="s">
        <v>627</v>
      </c>
      <c r="H151" t="s">
        <v>473</v>
      </c>
      <c r="I151" t="s">
        <v>302</v>
      </c>
      <c r="J151" t="s">
        <v>473</v>
      </c>
    </row>
    <row r="152" spans="2:10" x14ac:dyDescent="0.25">
      <c r="B152" s="196" t="s">
        <v>628</v>
      </c>
      <c r="H152" t="s">
        <v>474</v>
      </c>
      <c r="I152" t="s">
        <v>303</v>
      </c>
      <c r="J152" t="s">
        <v>474</v>
      </c>
    </row>
    <row r="153" spans="2:10" x14ac:dyDescent="0.25">
      <c r="B153" s="197" t="s">
        <v>629</v>
      </c>
      <c r="H153" t="s">
        <v>475</v>
      </c>
      <c r="I153" t="s">
        <v>304</v>
      </c>
      <c r="J153" t="s">
        <v>475</v>
      </c>
    </row>
    <row r="154" spans="2:10" x14ac:dyDescent="0.25">
      <c r="H154" t="s">
        <v>476</v>
      </c>
      <c r="I154" t="s">
        <v>305</v>
      </c>
      <c r="J154" t="s">
        <v>476</v>
      </c>
    </row>
    <row r="155" spans="2:10" x14ac:dyDescent="0.25">
      <c r="H155" t="s">
        <v>477</v>
      </c>
      <c r="I155" t="s">
        <v>306</v>
      </c>
      <c r="J155" t="s">
        <v>477</v>
      </c>
    </row>
    <row r="156" spans="2:10" x14ac:dyDescent="0.25">
      <c r="H156" t="s">
        <v>478</v>
      </c>
      <c r="I156" t="s">
        <v>307</v>
      </c>
      <c r="J156" t="s">
        <v>478</v>
      </c>
    </row>
    <row r="157" spans="2:10" x14ac:dyDescent="0.25">
      <c r="H157" t="s">
        <v>479</v>
      </c>
      <c r="I157" t="s">
        <v>308</v>
      </c>
      <c r="J157" t="s">
        <v>479</v>
      </c>
    </row>
    <row r="158" spans="2:10" x14ac:dyDescent="0.25">
      <c r="H158" t="s">
        <v>480</v>
      </c>
      <c r="I158" t="s">
        <v>309</v>
      </c>
      <c r="J158" t="s">
        <v>480</v>
      </c>
    </row>
    <row r="159" spans="2:10" x14ac:dyDescent="0.25">
      <c r="H159" t="s">
        <v>481</v>
      </c>
      <c r="I159" t="s">
        <v>310</v>
      </c>
      <c r="J159" t="s">
        <v>481</v>
      </c>
    </row>
    <row r="160" spans="2:10" x14ac:dyDescent="0.25">
      <c r="H160" t="s">
        <v>482</v>
      </c>
      <c r="I160" t="s">
        <v>311</v>
      </c>
      <c r="J160" t="s">
        <v>482</v>
      </c>
    </row>
    <row r="161" spans="8:10" x14ac:dyDescent="0.25">
      <c r="H161" t="s">
        <v>483</v>
      </c>
      <c r="I161" t="s">
        <v>312</v>
      </c>
      <c r="J161" t="s">
        <v>483</v>
      </c>
    </row>
    <row r="162" spans="8:10" x14ac:dyDescent="0.25">
      <c r="H162" t="s">
        <v>484</v>
      </c>
      <c r="I162" t="s">
        <v>313</v>
      </c>
      <c r="J162" t="s">
        <v>484</v>
      </c>
    </row>
    <row r="163" spans="8:10" x14ac:dyDescent="0.25">
      <c r="H163" t="s">
        <v>485</v>
      </c>
      <c r="I163" t="s">
        <v>314</v>
      </c>
      <c r="J163" t="s">
        <v>485</v>
      </c>
    </row>
    <row r="164" spans="8:10" x14ac:dyDescent="0.25">
      <c r="H164" t="s">
        <v>486</v>
      </c>
      <c r="I164" t="s">
        <v>315</v>
      </c>
      <c r="J164" t="s">
        <v>486</v>
      </c>
    </row>
    <row r="165" spans="8:10" x14ac:dyDescent="0.25">
      <c r="H165" t="s">
        <v>487</v>
      </c>
      <c r="I165" t="s">
        <v>316</v>
      </c>
      <c r="J165" t="s">
        <v>487</v>
      </c>
    </row>
    <row r="166" spans="8:10" x14ac:dyDescent="0.25">
      <c r="H166" t="s">
        <v>488</v>
      </c>
      <c r="I166" t="s">
        <v>317</v>
      </c>
      <c r="J166" t="s">
        <v>488</v>
      </c>
    </row>
    <row r="167" spans="8:10" x14ac:dyDescent="0.25">
      <c r="H167" t="s">
        <v>489</v>
      </c>
      <c r="I167" t="s">
        <v>318</v>
      </c>
      <c r="J167" t="s">
        <v>489</v>
      </c>
    </row>
    <row r="168" spans="8:10" x14ac:dyDescent="0.25">
      <c r="H168" t="s">
        <v>490</v>
      </c>
      <c r="I168" t="s">
        <v>319</v>
      </c>
      <c r="J168" t="s">
        <v>490</v>
      </c>
    </row>
    <row r="169" spans="8:10" x14ac:dyDescent="0.25">
      <c r="H169" t="s">
        <v>491</v>
      </c>
      <c r="I169" t="s">
        <v>320</v>
      </c>
      <c r="J169" t="s">
        <v>491</v>
      </c>
    </row>
    <row r="170" spans="8:10" x14ac:dyDescent="0.25">
      <c r="H170" t="s">
        <v>492</v>
      </c>
      <c r="I170" t="s">
        <v>321</v>
      </c>
      <c r="J170" t="s">
        <v>492</v>
      </c>
    </row>
    <row r="171" spans="8:10" x14ac:dyDescent="0.25">
      <c r="H171" t="s">
        <v>493</v>
      </c>
      <c r="I171" t="s">
        <v>322</v>
      </c>
      <c r="J171" t="s">
        <v>493</v>
      </c>
    </row>
    <row r="172" spans="8:10" x14ac:dyDescent="0.25">
      <c r="H172" t="s">
        <v>136</v>
      </c>
      <c r="I172" t="s">
        <v>323</v>
      </c>
      <c r="J172" t="s">
        <v>136</v>
      </c>
    </row>
    <row r="173" spans="8:10" x14ac:dyDescent="0.25">
      <c r="H173" t="s">
        <v>494</v>
      </c>
      <c r="I173" t="s">
        <v>324</v>
      </c>
      <c r="J173" t="s">
        <v>494</v>
      </c>
    </row>
    <row r="174" spans="8:10" x14ac:dyDescent="0.25">
      <c r="H174" t="s">
        <v>495</v>
      </c>
      <c r="I174" t="s">
        <v>325</v>
      </c>
      <c r="J174" t="s">
        <v>495</v>
      </c>
    </row>
    <row r="175" spans="8:10" x14ac:dyDescent="0.25">
      <c r="H175" t="s">
        <v>496</v>
      </c>
      <c r="I175" t="s">
        <v>326</v>
      </c>
      <c r="J175" t="s">
        <v>496</v>
      </c>
    </row>
    <row r="176" spans="8:10" x14ac:dyDescent="0.25">
      <c r="H176" t="s">
        <v>497</v>
      </c>
      <c r="I176" t="s">
        <v>327</v>
      </c>
      <c r="J176" t="s">
        <v>497</v>
      </c>
    </row>
    <row r="177" spans="8:10" x14ac:dyDescent="0.25">
      <c r="H177" t="s">
        <v>498</v>
      </c>
      <c r="I177" t="s">
        <v>328</v>
      </c>
      <c r="J177" t="s">
        <v>498</v>
      </c>
    </row>
    <row r="178" spans="8:10" x14ac:dyDescent="0.25">
      <c r="H178" t="s">
        <v>499</v>
      </c>
      <c r="I178" t="s">
        <v>329</v>
      </c>
      <c r="J178" t="s">
        <v>499</v>
      </c>
    </row>
    <row r="179" spans="8:10" x14ac:dyDescent="0.25">
      <c r="H179" t="s">
        <v>500</v>
      </c>
      <c r="I179" t="s">
        <v>330</v>
      </c>
      <c r="J179" t="s">
        <v>500</v>
      </c>
    </row>
    <row r="180" spans="8:10" x14ac:dyDescent="0.25">
      <c r="H180" t="s">
        <v>501</v>
      </c>
      <c r="I180" t="s">
        <v>331</v>
      </c>
      <c r="J180" t="s">
        <v>501</v>
      </c>
    </row>
    <row r="181" spans="8:10" x14ac:dyDescent="0.25">
      <c r="H181" t="s">
        <v>502</v>
      </c>
      <c r="I181" t="s">
        <v>332</v>
      </c>
      <c r="J181" t="s">
        <v>502</v>
      </c>
    </row>
    <row r="182" spans="8:10" x14ac:dyDescent="0.25">
      <c r="H182" t="s">
        <v>503</v>
      </c>
      <c r="I182" t="s">
        <v>333</v>
      </c>
      <c r="J182" t="s">
        <v>503</v>
      </c>
    </row>
    <row r="183" spans="8:10" x14ac:dyDescent="0.25">
      <c r="H183" t="s">
        <v>504</v>
      </c>
      <c r="I183" t="s">
        <v>334</v>
      </c>
      <c r="J183" t="s">
        <v>504</v>
      </c>
    </row>
    <row r="184" spans="8:10" x14ac:dyDescent="0.25">
      <c r="H184" t="s">
        <v>505</v>
      </c>
      <c r="I184" t="s">
        <v>335</v>
      </c>
      <c r="J184" t="s">
        <v>505</v>
      </c>
    </row>
    <row r="185" spans="8:10" x14ac:dyDescent="0.25">
      <c r="H185" t="s">
        <v>506</v>
      </c>
      <c r="I185" t="s">
        <v>336</v>
      </c>
      <c r="J185" t="s">
        <v>506</v>
      </c>
    </row>
    <row r="186" spans="8:10" x14ac:dyDescent="0.25">
      <c r="H186" t="s">
        <v>507</v>
      </c>
      <c r="I186" t="s">
        <v>337</v>
      </c>
      <c r="J186" t="s">
        <v>507</v>
      </c>
    </row>
    <row r="187" spans="8:10" x14ac:dyDescent="0.25">
      <c r="H187" t="s">
        <v>508</v>
      </c>
      <c r="I187" t="s">
        <v>338</v>
      </c>
      <c r="J187" t="s">
        <v>508</v>
      </c>
    </row>
    <row r="188" spans="8:10" x14ac:dyDescent="0.25">
      <c r="H188" t="s">
        <v>509</v>
      </c>
      <c r="I188" t="s">
        <v>339</v>
      </c>
      <c r="J188" t="s">
        <v>509</v>
      </c>
    </row>
    <row r="189" spans="8:10" x14ac:dyDescent="0.25">
      <c r="H189" t="s">
        <v>510</v>
      </c>
      <c r="I189" t="s">
        <v>340</v>
      </c>
      <c r="J189" t="s">
        <v>510</v>
      </c>
    </row>
    <row r="190" spans="8:10" x14ac:dyDescent="0.25">
      <c r="H190" t="s">
        <v>511</v>
      </c>
      <c r="I190" t="s">
        <v>341</v>
      </c>
      <c r="J190" t="s">
        <v>511</v>
      </c>
    </row>
    <row r="191" spans="8:10" x14ac:dyDescent="0.25">
      <c r="H191" t="s">
        <v>512</v>
      </c>
      <c r="I191" t="s">
        <v>342</v>
      </c>
      <c r="J191" t="s">
        <v>512</v>
      </c>
    </row>
    <row r="192" spans="8:10" x14ac:dyDescent="0.25">
      <c r="H192" t="s">
        <v>513</v>
      </c>
      <c r="I192" t="s">
        <v>343</v>
      </c>
      <c r="J192" t="s">
        <v>513</v>
      </c>
    </row>
    <row r="193" spans="8:10" x14ac:dyDescent="0.25">
      <c r="H193" t="s">
        <v>514</v>
      </c>
      <c r="I193" t="s">
        <v>344</v>
      </c>
      <c r="J193" t="s">
        <v>514</v>
      </c>
    </row>
    <row r="194" spans="8:10" x14ac:dyDescent="0.25">
      <c r="H194" t="s">
        <v>515</v>
      </c>
      <c r="I194" t="s">
        <v>345</v>
      </c>
      <c r="J194" t="s">
        <v>515</v>
      </c>
    </row>
    <row r="195" spans="8:10" x14ac:dyDescent="0.25">
      <c r="H195" t="s">
        <v>516</v>
      </c>
      <c r="I195" t="s">
        <v>346</v>
      </c>
      <c r="J195" t="s">
        <v>516</v>
      </c>
    </row>
    <row r="196" spans="8:10" x14ac:dyDescent="0.25">
      <c r="H196" t="s">
        <v>517</v>
      </c>
      <c r="I196" t="s">
        <v>347</v>
      </c>
      <c r="J196" t="s">
        <v>517</v>
      </c>
    </row>
    <row r="197" spans="8:10" x14ac:dyDescent="0.25">
      <c r="H197" t="s">
        <v>518</v>
      </c>
      <c r="I197" t="s">
        <v>348</v>
      </c>
      <c r="J197" t="s">
        <v>518</v>
      </c>
    </row>
    <row r="198" spans="8:10" x14ac:dyDescent="0.25">
      <c r="H198" t="s">
        <v>519</v>
      </c>
      <c r="I198" t="s">
        <v>349</v>
      </c>
      <c r="J198" t="s">
        <v>519</v>
      </c>
    </row>
    <row r="199" spans="8:10" x14ac:dyDescent="0.25">
      <c r="H199" t="s">
        <v>520</v>
      </c>
      <c r="I199" t="s">
        <v>350</v>
      </c>
      <c r="J199" t="s">
        <v>520</v>
      </c>
    </row>
    <row r="200" spans="8:10" x14ac:dyDescent="0.25">
      <c r="H200" t="s">
        <v>521</v>
      </c>
      <c r="I200" t="s">
        <v>351</v>
      </c>
      <c r="J200" t="s">
        <v>521</v>
      </c>
    </row>
    <row r="201" spans="8:10" x14ac:dyDescent="0.25">
      <c r="H201" t="s">
        <v>522</v>
      </c>
      <c r="I201" t="s">
        <v>352</v>
      </c>
      <c r="J201" t="s">
        <v>522</v>
      </c>
    </row>
    <row r="202" spans="8:10" x14ac:dyDescent="0.25">
      <c r="H202" t="s">
        <v>523</v>
      </c>
      <c r="I202" t="s">
        <v>353</v>
      </c>
      <c r="J202" t="s">
        <v>523</v>
      </c>
    </row>
    <row r="203" spans="8:10" x14ac:dyDescent="0.25">
      <c r="H203" t="s">
        <v>524</v>
      </c>
      <c r="I203" t="s">
        <v>354</v>
      </c>
      <c r="J203" t="s">
        <v>524</v>
      </c>
    </row>
    <row r="204" spans="8:10" x14ac:dyDescent="0.25">
      <c r="H204" t="s">
        <v>525</v>
      </c>
      <c r="I204" t="s">
        <v>355</v>
      </c>
      <c r="J204" t="s">
        <v>525</v>
      </c>
    </row>
  </sheetData>
  <sheetProtection selectLockedCells="1" selectUnlockedCells="1"/>
  <mergeCells count="27">
    <mergeCell ref="B110:E110"/>
    <mergeCell ref="E82:F82"/>
    <mergeCell ref="E86:F86"/>
    <mergeCell ref="B3:O3"/>
    <mergeCell ref="E83:F83"/>
    <mergeCell ref="E84:F84"/>
    <mergeCell ref="E85:F85"/>
    <mergeCell ref="C83:D83"/>
    <mergeCell ref="C84:D84"/>
    <mergeCell ref="C85:D85"/>
    <mergeCell ref="D79:F79"/>
    <mergeCell ref="E97:F97"/>
    <mergeCell ref="E98:F98"/>
    <mergeCell ref="E99:F99"/>
    <mergeCell ref="A81:A100"/>
    <mergeCell ref="E95:F95"/>
    <mergeCell ref="C86:D86"/>
    <mergeCell ref="C87:D87"/>
    <mergeCell ref="E96:F96"/>
    <mergeCell ref="E90:F90"/>
    <mergeCell ref="E91:F91"/>
    <mergeCell ref="E92:F92"/>
    <mergeCell ref="E93:F93"/>
    <mergeCell ref="E94:F94"/>
    <mergeCell ref="E87:F87"/>
    <mergeCell ref="E88:F88"/>
    <mergeCell ref="E89:F89"/>
  </mergeCells>
  <dataValidations count="1">
    <dataValidation type="list" allowBlank="1" showInputMessage="1" showErrorMessage="1" sqref="B81" xr:uid="{00000000-0002-0000-0800-000000000000}">
      <formula1>$I$17:$I$204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1</vt:i4>
      </vt:variant>
    </vt:vector>
  </HeadingPairs>
  <TitlesOfParts>
    <vt:vector size="10" baseType="lpstr">
      <vt:lpstr>Foglio1</vt:lpstr>
      <vt:lpstr>Foglio2</vt:lpstr>
      <vt:lpstr>Foglio3</vt:lpstr>
      <vt:lpstr>Foglio4</vt:lpstr>
      <vt:lpstr>Foglio5</vt:lpstr>
      <vt:lpstr>Foglio5bis</vt:lpstr>
      <vt:lpstr>Foglio6</vt:lpstr>
      <vt:lpstr>Foglio7</vt:lpstr>
      <vt:lpstr>Legenda</vt:lpstr>
      <vt:lpstr>Foglio6!Area_stampa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2026-03-11T15:55:05Z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40fc82b-79f9-4552-9415-70e99671b81b_Enabled">
    <vt:lpwstr>true</vt:lpwstr>
  </property>
  <property fmtid="{D5CDD505-2E9C-101B-9397-08002B2CF9AE}" pid="3" name="MSIP_Label_240fc82b-79f9-4552-9415-70e99671b81b_SetDate">
    <vt:lpwstr>2021-06-03T13:28:45Z</vt:lpwstr>
  </property>
  <property fmtid="{D5CDD505-2E9C-101B-9397-08002B2CF9AE}" pid="4" name="MSIP_Label_240fc82b-79f9-4552-9415-70e99671b81b_Method">
    <vt:lpwstr>Privileged</vt:lpwstr>
  </property>
  <property fmtid="{D5CDD505-2E9C-101B-9397-08002B2CF9AE}" pid="5" name="MSIP_Label_240fc82b-79f9-4552-9415-70e99671b81b_Name">
    <vt:lpwstr>240fc82b-79f9-4552-9415-70e99671b81b</vt:lpwstr>
  </property>
  <property fmtid="{D5CDD505-2E9C-101B-9397-08002B2CF9AE}" pid="6" name="MSIP_Label_240fc82b-79f9-4552-9415-70e99671b81b_SiteId">
    <vt:lpwstr>31ae1cef-2393-4eb1-8962-4e4bbfccd663</vt:lpwstr>
  </property>
  <property fmtid="{D5CDD505-2E9C-101B-9397-08002B2CF9AE}" pid="7" name="MSIP_Label_240fc82b-79f9-4552-9415-70e99671b81b_ActionId">
    <vt:lpwstr>eb1659d1-bd61-425c-a339-a432544593e8</vt:lpwstr>
  </property>
  <property fmtid="{D5CDD505-2E9C-101B-9397-08002B2CF9AE}" pid="8" name="MSIP_Label_240fc82b-79f9-4552-9415-70e99671b81b_ContentBits">
    <vt:lpwstr>0</vt:lpwstr>
  </property>
</Properties>
</file>